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2120" windowHeight="8955" tabRatio="636" activeTab="1"/>
  </bookViews>
  <sheets>
    <sheet name="титул" sheetId="1" r:id="rId1"/>
    <sheet name="роспись" sheetId="2" r:id="rId2"/>
  </sheets>
  <definedNames/>
  <calcPr fullCalcOnLoad="1"/>
</workbook>
</file>

<file path=xl/sharedStrings.xml><?xml version="1.0" encoding="utf-8"?>
<sst xmlns="http://schemas.openxmlformats.org/spreadsheetml/2006/main" count="434" uniqueCount="145">
  <si>
    <t>Услуги связи</t>
  </si>
  <si>
    <t>Прочие работы, услуги</t>
  </si>
  <si>
    <t>Увеличение стоимости прочих основных средств</t>
  </si>
  <si>
    <t>Работы, услуги по содержанию имущества</t>
  </si>
  <si>
    <t xml:space="preserve">Приложение № 1                                                                                                                                                                                                    к Порядку составления, утверждения и ведения бюджетных смет муниципальных казенных учреждений от 25 апреля 2011 года </t>
  </si>
  <si>
    <t>УТВЕРЖДАЮ</t>
  </si>
  <si>
    <t xml:space="preserve">      (наименование должности лица, утверждающего бюджетную смету)</t>
  </si>
  <si>
    <t>Управление образования администрации Богучанского района</t>
  </si>
  <si>
    <t xml:space="preserve">    (наименование главного распорядителя (распорядителя) бюджетных средств)</t>
  </si>
  <si>
    <t xml:space="preserve">           (подпись)                                                 (расшифровка подписи)</t>
  </si>
  <si>
    <t>КОДЫ</t>
  </si>
  <si>
    <t>Форма по ОКУД</t>
  </si>
  <si>
    <t>0501012</t>
  </si>
  <si>
    <t>Дата</t>
  </si>
  <si>
    <t>по ОКПО</t>
  </si>
  <si>
    <t>Получатель бюджетных средств</t>
  </si>
  <si>
    <t>по Перечню (Реестру)</t>
  </si>
  <si>
    <t>Главный распорядитель бюджетных средств</t>
  </si>
  <si>
    <t>по БК</t>
  </si>
  <si>
    <t>Наименование бюджета</t>
  </si>
  <si>
    <t>Районный</t>
  </si>
  <si>
    <t>по ОКТМО</t>
  </si>
  <si>
    <t>Единица измерения</t>
  </si>
  <si>
    <t>руб</t>
  </si>
  <si>
    <t>по ОКЕИ</t>
  </si>
  <si>
    <t>по ОКВ</t>
  </si>
  <si>
    <t>Финансовое управление администрации Богучанского района</t>
  </si>
  <si>
    <t>(наименование органа, исполняющего бюджет)</t>
  </si>
  <si>
    <t>РОСПИСЬ РАСХОДОВ</t>
  </si>
  <si>
    <t>Единица измерения: руб</t>
  </si>
  <si>
    <t>Наименование показателя</t>
  </si>
  <si>
    <t>Расходы казенных учреждений за счет средств местного бюджета</t>
  </si>
  <si>
    <t>01</t>
  </si>
  <si>
    <t>(уполномоченное лицо)</t>
  </si>
  <si>
    <t>(должность)</t>
  </si>
  <si>
    <t>(расшифровка подписи)</t>
  </si>
  <si>
    <t>Исполнитель</t>
  </si>
  <si>
    <t>экономист</t>
  </si>
  <si>
    <t>0702</t>
  </si>
  <si>
    <t>Общее образование</t>
  </si>
  <si>
    <t>0110040020</t>
  </si>
  <si>
    <t>111</t>
  </si>
  <si>
    <t>211000</t>
  </si>
  <si>
    <t>119</t>
  </si>
  <si>
    <t>213000</t>
  </si>
  <si>
    <t>244</t>
  </si>
  <si>
    <t>221000</t>
  </si>
  <si>
    <t>225000</t>
  </si>
  <si>
    <t>226000</t>
  </si>
  <si>
    <t>340000</t>
  </si>
  <si>
    <t>Заработная плата</t>
  </si>
  <si>
    <t>Начисления на оплату труда</t>
  </si>
  <si>
    <t>Увеличение стоимости материальных запасов</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</si>
  <si>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</si>
  <si>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0110041020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</si>
  <si>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</si>
  <si>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0110047020</t>
  </si>
  <si>
    <t>112</t>
  </si>
  <si>
    <t>212000</t>
  </si>
  <si>
    <t>Прочие выплаты</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</si>
  <si>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</si>
  <si>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011004Г020</t>
  </si>
  <si>
    <t>223000</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</si>
  <si>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</si>
  <si>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Коммунальные услуги</t>
  </si>
  <si>
    <t>011004П020</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</si>
  <si>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</si>
  <si>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</si>
  <si>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</si>
  <si>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t>
  </si>
  <si>
    <t>Расходы казенных учреждений за счет средств регионального бюджета</t>
  </si>
  <si>
    <t>0110074090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</si>
  <si>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</si>
  <si>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310000</t>
  </si>
  <si>
    <t>0110075640</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</si>
  <si>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</si>
  <si>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Прочие расходы</t>
  </si>
  <si>
    <t>0110075660</t>
  </si>
  <si>
    <t>1003</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</si>
  <si>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</si>
  <si>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директор</t>
  </si>
  <si>
    <t>Н.А. Капленко</t>
  </si>
  <si>
    <t>Доп. КР</t>
  </si>
  <si>
    <t>КФСР</t>
  </si>
  <si>
    <t>КЦСР</t>
  </si>
  <si>
    <t>КВР</t>
  </si>
  <si>
    <t>КОСГУ</t>
  </si>
  <si>
    <t>Обязательства</t>
  </si>
  <si>
    <t>Сумма, всего: (гр.10+гр.11)</t>
  </si>
  <si>
    <t>исполнено</t>
  </si>
  <si>
    <t>неисполнено</t>
  </si>
  <si>
    <t>2</t>
  </si>
  <si>
    <t>3</t>
  </si>
  <si>
    <t>4</t>
  </si>
  <si>
    <t>5</t>
  </si>
  <si>
    <t>8</t>
  </si>
  <si>
    <t>9</t>
  </si>
  <si>
    <t>853</t>
  </si>
  <si>
    <t>852</t>
  </si>
  <si>
    <t>% выполнения</t>
  </si>
  <si>
    <t>011004Ф0000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</si>
  <si>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</si>
  <si>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0707</t>
  </si>
  <si>
    <t>Молодежная политика и оздоровление детей</t>
  </si>
  <si>
    <t>Социальное обеспечение населения</t>
  </si>
  <si>
    <t>Пособия по социальной помощи населению</t>
  </si>
  <si>
    <t>Руководитель учреждения</t>
  </si>
  <si>
    <t>Муниципальное казенное  общеобразовательное учреждение Ангарская школа</t>
  </si>
  <si>
    <t>МКОУ Ангарская школа</t>
  </si>
  <si>
    <t>04609402</t>
  </si>
  <si>
    <t>услуги связи</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</si>
  <si>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</si>
  <si>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0110080020</t>
  </si>
  <si>
    <t>Софинансирование за счет средств местного бюджета расходов на развитие инфраструктуры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</si>
  <si>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</si>
  <si>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243</t>
  </si>
  <si>
    <t>На развитие инфраструктуры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</si>
  <si>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0110075630</t>
  </si>
  <si>
    <t>Власова О.И.      Тел :    27-5-27</t>
  </si>
  <si>
    <t xml:space="preserve"> начальник</t>
  </si>
  <si>
    <t>Средства на реализацию гранта в целях содействия достижению и (или) поощрения достижения наилучших значений показателей деятельности органов местного самоуправления муниципальных районов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</si>
  <si>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0110077440</t>
  </si>
  <si>
    <t>Ассигнования 2018 год</t>
  </si>
  <si>
    <t>главный бухгалтер</t>
  </si>
  <si>
    <t>Н.В.Чупрынина</t>
  </si>
  <si>
    <t>296000</t>
  </si>
  <si>
    <t>292000</t>
  </si>
  <si>
    <t>291000</t>
  </si>
  <si>
    <t>0110043020</t>
  </si>
  <si>
    <t>0110076490</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</si>
  <si>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</si>
  <si>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</si>
  <si>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В.А.Лаврентьева</t>
  </si>
  <si>
    <t>БЮДЖЕТНАЯ СМЕТА НА 2019 ГОД</t>
  </si>
  <si>
    <t>от "29" декабря 2019 г.</t>
  </si>
  <si>
    <t>"31" декабря 2019 г.</t>
  </si>
  <si>
    <t>266000</t>
  </si>
  <si>
    <t>344000</t>
  </si>
  <si>
    <t>346000</t>
  </si>
  <si>
    <t>342000</t>
  </si>
  <si>
    <t>214000</t>
  </si>
  <si>
    <t>349</t>
  </si>
  <si>
    <t>0110080010</t>
  </si>
  <si>
    <t>на 31.12.2019 г</t>
  </si>
  <si>
    <t>" 31 " декабря 2019 год</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</si>
</sst>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quot;-&quot;;@"/>
    <numFmt numFmtId="173" formatCode="#,##0.000;\-#,##0.000;&quot;-&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0_);_(* \(#,##0.00\);_(* &quot;-&quot;??_);_(@_)"/>
    <numFmt numFmtId="179" formatCode="0.0"/>
    <numFmt numFmtId="180" formatCode="0.000"/>
    <numFmt numFmtId="181" formatCode="#,##0;\-#,##0;&quot;-&quot;;@"/>
    <numFmt numFmtId="182" formatCode="#,##0.00;\-#,##0.00;&quot;-&quot;;@"/>
    <numFmt numFmtId="183" formatCode="#,##0.0000;\-#,##0.0000;&quot;-&quot;;@"/>
    <numFmt numFmtId="184" formatCode="#,##0.00000;\-#,##0.00000;&quot;-&quot;;@"/>
    <numFmt numFmtId="185" formatCode="#,##0.0"/>
    <numFmt numFmtId="186" formatCode="?"/>
    <numFmt numFmtId="187" formatCode="_(* #,##0_);_(* \(#,##0\);_(* &quot;-&quot;??_);_(@_)"/>
    <numFmt numFmtId="188" formatCode="_(* #,##0_);_(* \(#,##0\);_(* &quot;-&quot;_);_(@_)"/>
    <numFmt numFmtId="189" formatCode="_(&quot;$&quot;* #,##0_);_(&quot;$&quot;* \(#,##0\);_(&quot;$&quot;* &quot;-&quot;_);_(@_)"/>
    <numFmt numFmtId="190" formatCode="_(&quot;$&quot;* #,##0.00_);_(&quot;$&quot;* \(#,##0.00\);_(&quot;$&quot;* &quot;-&quot;??_);_(@_)"/>
    <numFmt numFmtId="191" formatCode="dd/mm/yyyy\ hh:mm"/>
  </numFmts>
  <fonts count="48">
    <font>
      <sz val="10"/>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sz val="8"/>
      <name val="Arial Cyr"/>
      <family val="0"/>
    </font>
    <font>
      <sz val="12"/>
      <name val="Times New Roman"/>
      <family val="1"/>
    </font>
    <font>
      <sz val="11"/>
      <name val="Times New Roman"/>
      <family val="1"/>
    </font>
    <font>
      <sz val="8"/>
      <name val="Times New Roman"/>
      <family val="1"/>
    </font>
    <font>
      <b/>
      <sz val="12"/>
      <name val="Times New Roman"/>
      <family val="1"/>
    </font>
    <font>
      <sz val="10"/>
      <name val="Arial"/>
      <family val="2"/>
    </font>
    <font>
      <b/>
      <sz val="11"/>
      <name val="Times New Roman"/>
      <family val="1"/>
    </font>
    <font>
      <sz val="11"/>
      <color indexed="8"/>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hair"/>
      <right style="hair"/>
      <top style="hair"/>
      <bottom style="hair"/>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56">
    <xf numFmtId="0" fontId="0" fillId="0" borderId="0" xfId="0" applyAlignment="1">
      <alignment/>
    </xf>
    <xf numFmtId="0" fontId="6" fillId="0" borderId="0" xfId="0" applyFont="1" applyAlignment="1">
      <alignment/>
    </xf>
    <xf numFmtId="0" fontId="6"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xf>
    <xf numFmtId="0" fontId="7" fillId="0" borderId="11" xfId="0" applyFont="1" applyBorder="1" applyAlignment="1">
      <alignment/>
    </xf>
    <xf numFmtId="0" fontId="0" fillId="0" borderId="0" xfId="0" applyAlignment="1">
      <alignment/>
    </xf>
    <xf numFmtId="0" fontId="8" fillId="0" borderId="0" xfId="0" applyFont="1" applyBorder="1" applyAlignment="1">
      <alignment horizontal="left"/>
    </xf>
    <xf numFmtId="0" fontId="8" fillId="0" borderId="0" xfId="0" applyFont="1" applyAlignment="1">
      <alignment/>
    </xf>
    <xf numFmtId="0" fontId="8" fillId="0" borderId="0" xfId="0" applyFont="1" applyAlignment="1">
      <alignment/>
    </xf>
    <xf numFmtId="0" fontId="7" fillId="0" borderId="0" xfId="0" applyFont="1" applyAlignment="1">
      <alignment/>
    </xf>
    <xf numFmtId="0" fontId="7" fillId="0" borderId="0" xfId="0" applyFont="1" applyAlignment="1">
      <alignment horizontal="lef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1" fillId="0" borderId="12" xfId="0" applyFont="1" applyBorder="1" applyAlignment="1">
      <alignment/>
    </xf>
    <xf numFmtId="0" fontId="1" fillId="0" borderId="13" xfId="0" applyFont="1" applyBorder="1" applyAlignment="1">
      <alignment/>
    </xf>
    <xf numFmtId="9" fontId="1" fillId="0" borderId="0" xfId="61" applyFont="1" applyAlignment="1">
      <alignment/>
    </xf>
    <xf numFmtId="0" fontId="1" fillId="0" borderId="0" xfId="0" applyFont="1" applyAlignment="1">
      <alignment horizontal="lef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center"/>
    </xf>
    <xf numFmtId="0" fontId="6" fillId="0" borderId="0" xfId="0" applyFont="1" applyAlignment="1">
      <alignment horizontal="right"/>
    </xf>
    <xf numFmtId="0" fontId="7" fillId="0" borderId="0" xfId="0" applyFont="1" applyAlignment="1">
      <alignment/>
    </xf>
    <xf numFmtId="0" fontId="1"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178" fontId="7" fillId="0" borderId="0" xfId="64" applyNumberFormat="1" applyFont="1" applyFill="1" applyAlignment="1">
      <alignment/>
    </xf>
    <xf numFmtId="178" fontId="7" fillId="0" borderId="0" xfId="64" applyNumberFormat="1" applyFont="1" applyFill="1" applyAlignment="1">
      <alignment vertical="center"/>
    </xf>
    <xf numFmtId="178" fontId="11" fillId="0" borderId="0" xfId="64" applyNumberFormat="1" applyFont="1" applyFill="1" applyAlignment="1">
      <alignment vertical="center"/>
    </xf>
    <xf numFmtId="49"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11" fillId="0" borderId="0" xfId="0" applyFont="1" applyFill="1" applyAlignment="1">
      <alignment vertical="center"/>
    </xf>
    <xf numFmtId="0" fontId="7" fillId="0" borderId="11" xfId="0" applyFont="1" applyFill="1" applyBorder="1" applyAlignment="1">
      <alignment horizontal="center"/>
    </xf>
    <xf numFmtId="0" fontId="7" fillId="0" borderId="0" xfId="0" applyFont="1" applyFill="1" applyBorder="1" applyAlignment="1">
      <alignment/>
    </xf>
    <xf numFmtId="0" fontId="12" fillId="0" borderId="10" xfId="0" applyFont="1" applyFill="1" applyBorder="1" applyAlignment="1">
      <alignment horizontal="center"/>
    </xf>
    <xf numFmtId="0" fontId="12" fillId="0" borderId="0" xfId="0" applyFont="1" applyFill="1" applyBorder="1" applyAlignment="1">
      <alignment/>
    </xf>
    <xf numFmtId="4" fontId="7" fillId="0" borderId="0" xfId="0" applyNumberFormat="1" applyFont="1" applyFill="1" applyAlignment="1">
      <alignment/>
    </xf>
    <xf numFmtId="0" fontId="7" fillId="0" borderId="11" xfId="0" applyFont="1" applyFill="1" applyBorder="1" applyAlignment="1">
      <alignment horizontal="right" vertical="center"/>
    </xf>
    <xf numFmtId="0" fontId="11" fillId="0" borderId="0" xfId="0" applyFont="1" applyFill="1" applyAlignment="1">
      <alignment horizontal="center" vertical="center"/>
    </xf>
    <xf numFmtId="0" fontId="4" fillId="0" borderId="11" xfId="0" applyFont="1" applyFill="1" applyBorder="1" applyAlignment="1">
      <alignment/>
    </xf>
    <xf numFmtId="0" fontId="1" fillId="0" borderId="0" xfId="0" applyFont="1" applyFill="1" applyAlignment="1">
      <alignment horizontal="center" vertical="top"/>
    </xf>
    <xf numFmtId="0" fontId="1" fillId="0" borderId="0" xfId="0" applyFont="1" applyFill="1" applyAlignment="1">
      <alignment horizontal="center"/>
    </xf>
    <xf numFmtId="0" fontId="4" fillId="0" borderId="14" xfId="0" applyFont="1" applyFill="1" applyBorder="1" applyAlignment="1">
      <alignment horizontal="center" wrapText="1"/>
    </xf>
    <xf numFmtId="49" fontId="1" fillId="0" borderId="14" xfId="53" applyNumberFormat="1" applyFont="1" applyFill="1" applyBorder="1" applyAlignment="1">
      <alignment horizontal="left" vertical="center" wrapText="1"/>
      <protection/>
    </xf>
    <xf numFmtId="0" fontId="4" fillId="0" borderId="15" xfId="0" applyFont="1" applyFill="1" applyBorder="1" applyAlignment="1">
      <alignment horizontal="center" vertical="center"/>
    </xf>
    <xf numFmtId="0" fontId="1" fillId="0" borderId="0" xfId="0" applyFont="1" applyFill="1" applyAlignment="1">
      <alignment/>
    </xf>
    <xf numFmtId="178" fontId="1" fillId="0" borderId="0" xfId="64" applyNumberFormat="1" applyFont="1" applyFill="1" applyAlignment="1">
      <alignment/>
    </xf>
    <xf numFmtId="178" fontId="1" fillId="0" borderId="0" xfId="64" applyNumberFormat="1" applyFont="1" applyFill="1" applyAlignment="1">
      <alignment vertical="center"/>
    </xf>
    <xf numFmtId="178" fontId="4" fillId="0" borderId="0" xfId="64" applyNumberFormat="1" applyFont="1" applyFill="1" applyAlignment="1">
      <alignment vertical="center"/>
    </xf>
    <xf numFmtId="0" fontId="4" fillId="0" borderId="0" xfId="0" applyFont="1" applyFill="1" applyBorder="1" applyAlignment="1">
      <alignment horizontal="center"/>
    </xf>
    <xf numFmtId="178" fontId="4" fillId="0" borderId="0" xfId="64" applyNumberFormat="1" applyFont="1" applyFill="1" applyAlignment="1">
      <alignment/>
    </xf>
    <xf numFmtId="178" fontId="1" fillId="0" borderId="0" xfId="64" applyNumberFormat="1" applyFont="1" applyFill="1" applyAlignment="1">
      <alignment horizontal="center"/>
    </xf>
    <xf numFmtId="49" fontId="4" fillId="0" borderId="14" xfId="0" applyNumberFormat="1" applyFont="1" applyFill="1" applyBorder="1" applyAlignment="1">
      <alignment horizontal="center" vertical="center" wrapText="1"/>
    </xf>
    <xf numFmtId="178" fontId="4" fillId="0" borderId="14" xfId="64" applyNumberFormat="1" applyFont="1" applyFill="1" applyBorder="1" applyAlignment="1">
      <alignment horizontal="center" vertical="center" wrapText="1"/>
    </xf>
    <xf numFmtId="178" fontId="4" fillId="0" borderId="14" xfId="64" applyNumberFormat="1" applyFont="1" applyFill="1" applyBorder="1" applyAlignment="1">
      <alignment vertical="center"/>
    </xf>
    <xf numFmtId="187" fontId="4" fillId="0" borderId="14" xfId="64" applyNumberFormat="1" applyFont="1" applyFill="1" applyBorder="1" applyAlignment="1">
      <alignment vertical="center" wrapText="1"/>
    </xf>
    <xf numFmtId="187" fontId="4" fillId="0" borderId="14" xfId="64" applyNumberFormat="1" applyFont="1" applyFill="1" applyBorder="1" applyAlignment="1">
      <alignment horizontal="center" vertical="center" wrapText="1"/>
    </xf>
    <xf numFmtId="49" fontId="4" fillId="0" borderId="14" xfId="64" applyNumberFormat="1"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178" fontId="4" fillId="0" borderId="14" xfId="64" applyNumberFormat="1" applyFont="1" applyFill="1" applyBorder="1" applyAlignment="1">
      <alignment horizontal="right" vertical="center" wrapText="1"/>
    </xf>
    <xf numFmtId="171" fontId="4" fillId="0" borderId="14" xfId="64" applyNumberFormat="1" applyFont="1" applyFill="1" applyBorder="1" applyAlignment="1">
      <alignment horizontal="right" vertical="center" wrapText="1"/>
    </xf>
    <xf numFmtId="49" fontId="1" fillId="0" borderId="14" xfId="0" applyNumberFormat="1" applyFont="1" applyFill="1" applyBorder="1" applyAlignment="1">
      <alignment horizontal="center" vertical="center" wrapText="1"/>
    </xf>
    <xf numFmtId="178" fontId="1" fillId="0" borderId="14" xfId="64" applyNumberFormat="1" applyFont="1" applyFill="1" applyBorder="1" applyAlignment="1">
      <alignment vertical="center"/>
    </xf>
    <xf numFmtId="171" fontId="1" fillId="0" borderId="0" xfId="0" applyNumberFormat="1" applyFont="1" applyFill="1" applyAlignment="1">
      <alignment/>
    </xf>
    <xf numFmtId="171" fontId="4" fillId="0" borderId="0" xfId="0" applyNumberFormat="1" applyFont="1" applyFill="1" applyAlignment="1">
      <alignment/>
    </xf>
    <xf numFmtId="0" fontId="1" fillId="0" borderId="14" xfId="0" applyFont="1" applyFill="1" applyBorder="1" applyAlignment="1">
      <alignment/>
    </xf>
    <xf numFmtId="0" fontId="1" fillId="0" borderId="14" xfId="0" applyFont="1" applyFill="1" applyBorder="1" applyAlignment="1">
      <alignment horizontal="center"/>
    </xf>
    <xf numFmtId="178" fontId="1" fillId="0" borderId="14" xfId="64" applyNumberFormat="1" applyFont="1" applyFill="1" applyBorder="1" applyAlignment="1">
      <alignment/>
    </xf>
    <xf numFmtId="171" fontId="7" fillId="0" borderId="0" xfId="0" applyNumberFormat="1" applyFont="1" applyFill="1" applyAlignment="1">
      <alignment/>
    </xf>
    <xf numFmtId="0" fontId="7" fillId="0" borderId="0" xfId="0" applyNumberFormat="1" applyFont="1" applyFill="1" applyBorder="1" applyAlignment="1">
      <alignment horizontal="left"/>
    </xf>
    <xf numFmtId="49" fontId="7" fillId="0" borderId="17" xfId="0" applyNumberFormat="1" applyFont="1" applyFill="1" applyBorder="1" applyAlignment="1">
      <alignment vertical="center" wrapText="1"/>
    </xf>
    <xf numFmtId="0" fontId="7" fillId="0" borderId="16" xfId="0" applyNumberFormat="1" applyFont="1" applyFill="1" applyBorder="1" applyAlignment="1">
      <alignment vertical="center" wrapText="1"/>
    </xf>
    <xf numFmtId="178" fontId="7" fillId="0" borderId="0" xfId="64" applyNumberFormat="1" applyFont="1" applyFill="1" applyBorder="1" applyAlignment="1">
      <alignment/>
    </xf>
    <xf numFmtId="0" fontId="11" fillId="0" borderId="0" xfId="0" applyFont="1" applyFill="1" applyBorder="1" applyAlignment="1">
      <alignment vertical="center"/>
    </xf>
    <xf numFmtId="49" fontId="4" fillId="33" borderId="14" xfId="56" applyNumberFormat="1" applyFont="1" applyFill="1" applyBorder="1" applyAlignment="1">
      <alignment horizontal="left" vertical="center" wrapText="1"/>
      <protection/>
    </xf>
    <xf numFmtId="49" fontId="4" fillId="33" borderId="16"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178" fontId="4" fillId="33" borderId="14" xfId="64" applyNumberFormat="1" applyFont="1" applyFill="1" applyBorder="1" applyAlignment="1">
      <alignment horizontal="right" vertical="center" wrapText="1"/>
    </xf>
    <xf numFmtId="0" fontId="4" fillId="33" borderId="14" xfId="0" applyFont="1" applyFill="1" applyBorder="1" applyAlignment="1">
      <alignment horizontal="left"/>
    </xf>
    <xf numFmtId="171" fontId="4" fillId="33" borderId="14" xfId="64" applyNumberFormat="1" applyFont="1" applyFill="1" applyBorder="1" applyAlignment="1">
      <alignment horizontal="right" vertical="center" wrapText="1"/>
    </xf>
    <xf numFmtId="0" fontId="4" fillId="33" borderId="14" xfId="0" applyNumberFormat="1" applyFont="1" applyFill="1" applyBorder="1" applyAlignment="1">
      <alignment horizontal="left" wrapText="1"/>
    </xf>
    <xf numFmtId="49" fontId="1" fillId="33" borderId="14" xfId="53" applyNumberFormat="1" applyFont="1" applyFill="1" applyBorder="1" applyAlignment="1">
      <alignment horizontal="left" vertical="center" wrapText="1"/>
      <protection/>
    </xf>
    <xf numFmtId="49" fontId="1" fillId="33" borderId="16" xfId="0" applyNumberFormat="1" applyFont="1" applyFill="1" applyBorder="1" applyAlignment="1">
      <alignment horizontal="center" vertical="center" wrapText="1"/>
    </xf>
    <xf numFmtId="49" fontId="1" fillId="33" borderId="14" xfId="0" applyNumberFormat="1" applyFont="1" applyFill="1" applyBorder="1" applyAlignment="1">
      <alignment horizontal="center" vertical="center" wrapText="1"/>
    </xf>
    <xf numFmtId="178" fontId="1" fillId="33" borderId="14" xfId="64" applyNumberFormat="1" applyFont="1" applyFill="1" applyBorder="1" applyAlignment="1">
      <alignment horizontal="right" vertical="center" wrapText="1"/>
    </xf>
    <xf numFmtId="178" fontId="1" fillId="33" borderId="14" xfId="64" applyNumberFormat="1" applyFont="1" applyFill="1" applyBorder="1" applyAlignment="1">
      <alignment vertical="center"/>
    </xf>
    <xf numFmtId="171" fontId="1" fillId="33" borderId="14" xfId="64" applyNumberFormat="1" applyFont="1" applyFill="1" applyBorder="1" applyAlignment="1">
      <alignment horizontal="right" vertical="center" wrapText="1"/>
    </xf>
    <xf numFmtId="186" fontId="4" fillId="33" borderId="14" xfId="56" applyNumberFormat="1" applyFont="1" applyFill="1" applyBorder="1" applyAlignment="1">
      <alignment horizontal="left" vertical="center" wrapText="1"/>
      <protection/>
    </xf>
    <xf numFmtId="0" fontId="4" fillId="33" borderId="14" xfId="53" applyNumberFormat="1" applyFont="1" applyFill="1" applyBorder="1" applyAlignment="1">
      <alignment horizontal="left" vertical="center" wrapText="1"/>
      <protection/>
    </xf>
    <xf numFmtId="49" fontId="4" fillId="33" borderId="14" xfId="53" applyNumberFormat="1" applyFont="1" applyFill="1" applyBorder="1" applyAlignment="1">
      <alignment horizontal="left" vertical="center" wrapText="1"/>
      <protection/>
    </xf>
    <xf numFmtId="49" fontId="13" fillId="33" borderId="18" xfId="54" applyNumberFormat="1" applyFont="1" applyFill="1" applyBorder="1" applyAlignment="1" applyProtection="1">
      <alignment horizontal="left" vertical="center" wrapText="1"/>
      <protection/>
    </xf>
    <xf numFmtId="186" fontId="13" fillId="33" borderId="18" xfId="55" applyNumberFormat="1" applyFont="1" applyFill="1" applyBorder="1" applyAlignment="1" applyProtection="1">
      <alignment horizontal="left" vertical="center" wrapText="1"/>
      <protection/>
    </xf>
    <xf numFmtId="49" fontId="5" fillId="33" borderId="18" xfId="55" applyNumberFormat="1" applyFont="1" applyFill="1" applyBorder="1" applyAlignment="1" applyProtection="1">
      <alignment horizontal="center" vertical="center" wrapText="1"/>
      <protection/>
    </xf>
    <xf numFmtId="0" fontId="4" fillId="33" borderId="14" xfId="0" applyFont="1" applyFill="1" applyBorder="1" applyAlignment="1">
      <alignment horizontal="left" wrapText="1"/>
    </xf>
    <xf numFmtId="49" fontId="1" fillId="33" borderId="16" xfId="53" applyNumberFormat="1" applyFont="1" applyFill="1" applyBorder="1" applyAlignment="1" applyProtection="1">
      <alignment horizontal="center" vertical="center" wrapText="1"/>
      <protection/>
    </xf>
    <xf numFmtId="49" fontId="13" fillId="33" borderId="18" xfId="55" applyNumberFormat="1" applyFont="1" applyFill="1" applyBorder="1" applyAlignment="1" applyProtection="1">
      <alignment horizontal="left" vertical="center" wrapText="1"/>
      <protection/>
    </xf>
    <xf numFmtId="49" fontId="4" fillId="33" borderId="16" xfId="53" applyNumberFormat="1" applyFont="1" applyFill="1" applyBorder="1" applyAlignment="1" applyProtection="1">
      <alignment horizontal="center" vertical="center" wrapText="1"/>
      <protection/>
    </xf>
    <xf numFmtId="186" fontId="13" fillId="33" borderId="18" xfId="0" applyNumberFormat="1" applyFont="1" applyFill="1" applyBorder="1" applyAlignment="1" applyProtection="1">
      <alignment horizontal="left" vertical="center" wrapText="1"/>
      <protection/>
    </xf>
    <xf numFmtId="0" fontId="4" fillId="33" borderId="14" xfId="0" applyFont="1" applyFill="1" applyBorder="1" applyAlignment="1">
      <alignment/>
    </xf>
    <xf numFmtId="0" fontId="4" fillId="33" borderId="14" xfId="0" applyFont="1" applyFill="1" applyBorder="1" applyAlignment="1">
      <alignment horizontal="center"/>
    </xf>
    <xf numFmtId="178" fontId="4" fillId="33" borderId="14" xfId="64" applyNumberFormat="1"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left" vertical="center" wrapText="1"/>
    </xf>
    <xf numFmtId="0" fontId="4" fillId="33" borderId="14" xfId="0" applyFont="1" applyFill="1" applyBorder="1" applyAlignment="1">
      <alignment horizontal="center" vertical="center"/>
    </xf>
    <xf numFmtId="0" fontId="1" fillId="33" borderId="14" xfId="0" applyFont="1" applyFill="1" applyBorder="1" applyAlignment="1">
      <alignment/>
    </xf>
    <xf numFmtId="178" fontId="4" fillId="33" borderId="14" xfId="64" applyNumberFormat="1" applyFont="1" applyFill="1" applyBorder="1" applyAlignment="1">
      <alignment horizontal="center" vertical="center"/>
    </xf>
    <xf numFmtId="0" fontId="1" fillId="33" borderId="14" xfId="0" applyFont="1" applyFill="1" applyBorder="1" applyAlignment="1">
      <alignment horizontal="center"/>
    </xf>
    <xf numFmtId="178" fontId="1" fillId="33" borderId="14" xfId="64" applyNumberFormat="1" applyFont="1" applyFill="1" applyBorder="1" applyAlignment="1">
      <alignment/>
    </xf>
    <xf numFmtId="178" fontId="4" fillId="33" borderId="14" xfId="64" applyNumberFormat="1" applyFont="1" applyFill="1" applyBorder="1" applyAlignment="1">
      <alignment/>
    </xf>
    <xf numFmtId="0" fontId="4" fillId="33" borderId="14" xfId="0" applyNumberFormat="1" applyFont="1" applyFill="1" applyBorder="1" applyAlignment="1">
      <alignment wrapText="1"/>
    </xf>
    <xf numFmtId="186" fontId="13" fillId="33" borderId="18" xfId="54" applyNumberFormat="1" applyFont="1" applyFill="1" applyBorder="1" applyAlignment="1" applyProtection="1">
      <alignment horizontal="left" vertical="center" wrapText="1"/>
      <protection/>
    </xf>
    <xf numFmtId="171" fontId="11" fillId="0" borderId="14" xfId="0" applyNumberFormat="1" applyFont="1" applyFill="1" applyBorder="1" applyAlignment="1">
      <alignment horizontal="center" vertical="center" wrapText="1"/>
    </xf>
    <xf numFmtId="0" fontId="1" fillId="0" borderId="0" xfId="0" applyFont="1" applyAlignment="1">
      <alignment horizontal="center" wrapText="1"/>
    </xf>
    <xf numFmtId="0" fontId="7"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left"/>
    </xf>
    <xf numFmtId="0" fontId="7" fillId="0" borderId="11" xfId="0" applyFont="1" applyBorder="1" applyAlignment="1">
      <alignment horizontal="center"/>
    </xf>
    <xf numFmtId="0" fontId="8" fillId="0" borderId="0" xfId="0" applyFont="1" applyBorder="1" applyAlignment="1">
      <alignment horizontal="center"/>
    </xf>
    <xf numFmtId="0" fontId="6" fillId="0" borderId="0" xfId="0" applyFont="1" applyBorder="1" applyAlignment="1">
      <alignment horizontal="right"/>
    </xf>
    <xf numFmtId="0" fontId="0" fillId="0" borderId="11" xfId="0" applyBorder="1" applyAlignment="1">
      <alignment horizontal="center"/>
    </xf>
    <xf numFmtId="0" fontId="8" fillId="0" borderId="0" xfId="0" applyFont="1"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9" fillId="0" borderId="0" xfId="0" applyFont="1" applyAlignment="1">
      <alignment horizontal="center"/>
    </xf>
    <xf numFmtId="0" fontId="1" fillId="0" borderId="0" xfId="0" applyFont="1" applyBorder="1" applyAlignment="1">
      <alignment horizontal="right"/>
    </xf>
    <xf numFmtId="0" fontId="1" fillId="0" borderId="21" xfId="0" applyFont="1" applyBorder="1" applyAlignment="1">
      <alignment horizontal="righ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0" xfId="0" applyFont="1" applyAlignment="1">
      <alignment horizontal="center"/>
    </xf>
    <xf numFmtId="14" fontId="1" fillId="0" borderId="24" xfId="0" applyNumberFormat="1" applyFont="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center"/>
    </xf>
    <xf numFmtId="9" fontId="1" fillId="0" borderId="11" xfId="61"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1" fillId="0" borderId="28" xfId="0" applyFont="1" applyBorder="1" applyAlignment="1">
      <alignment horizontal="center"/>
    </xf>
    <xf numFmtId="0" fontId="7" fillId="0" borderId="11" xfId="0" applyFont="1" applyFill="1" applyBorder="1" applyAlignment="1">
      <alignment horizontal="center"/>
    </xf>
    <xf numFmtId="178" fontId="4" fillId="0" borderId="14" xfId="64" applyNumberFormat="1" applyFont="1" applyFill="1" applyBorder="1" applyAlignment="1">
      <alignment horizontal="center" vertical="center" wrapText="1"/>
    </xf>
    <xf numFmtId="178" fontId="4" fillId="0" borderId="14" xfId="64" applyNumberFormat="1" applyFont="1" applyFill="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14" fontId="1" fillId="0" borderId="0" xfId="0" applyNumberFormat="1" applyFont="1" applyFill="1" applyAlignment="1">
      <alignment horizontal="center"/>
    </xf>
    <xf numFmtId="0" fontId="1" fillId="0" borderId="0" xfId="0" applyFont="1" applyFill="1" applyAlignment="1">
      <alignment horizontal="center"/>
    </xf>
    <xf numFmtId="0" fontId="12" fillId="0" borderId="10" xfId="0" applyFont="1" applyFill="1" applyBorder="1" applyAlignment="1">
      <alignment horizontal="center"/>
    </xf>
    <xf numFmtId="49" fontId="4" fillId="0" borderId="29" xfId="53" applyNumberFormat="1" applyFont="1" applyFill="1" applyBorder="1" applyAlignment="1" applyProtection="1">
      <alignment horizontal="center" vertical="center" wrapText="1"/>
      <protection/>
    </xf>
    <xf numFmtId="49" fontId="4" fillId="0" borderId="15" xfId="53" applyNumberFormat="1" applyFont="1" applyFill="1" applyBorder="1" applyAlignment="1" applyProtection="1">
      <alignment horizontal="center" vertical="center" wrapText="1"/>
      <protection/>
    </xf>
    <xf numFmtId="49" fontId="4" fillId="0" borderId="14" xfId="0" applyNumberFormat="1" applyFont="1" applyFill="1" applyBorder="1" applyAlignment="1">
      <alignment horizontal="center" vertical="center" wrapText="1"/>
    </xf>
    <xf numFmtId="0" fontId="4" fillId="0" borderId="0" xfId="0" applyFont="1" applyFill="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роспис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B1:N24"/>
  <sheetViews>
    <sheetView zoomScalePageLayoutView="0" workbookViewId="0" topLeftCell="A1">
      <selection activeCell="N31" sqref="N31"/>
    </sheetView>
  </sheetViews>
  <sheetFormatPr defaultColWidth="9.00390625" defaultRowHeight="12.75"/>
  <cols>
    <col min="1" max="1" width="4.375" style="1" customWidth="1"/>
    <col min="2" max="2" width="9.125" style="1" customWidth="1"/>
    <col min="3" max="3" width="14.875" style="1" customWidth="1"/>
    <col min="4" max="4" width="19.25390625" style="1" customWidth="1"/>
    <col min="5" max="5" width="9.25390625" style="1" customWidth="1"/>
    <col min="6" max="6" width="10.75390625" style="1" customWidth="1"/>
    <col min="7" max="7" width="10.25390625" style="1" customWidth="1"/>
    <col min="8" max="8" width="12.125" style="1" customWidth="1"/>
    <col min="9" max="9" width="10.375" style="1" customWidth="1"/>
    <col min="10" max="10" width="10.125" style="1" customWidth="1"/>
    <col min="11" max="11" width="10.625" style="1" customWidth="1"/>
    <col min="12" max="12" width="8.375" style="1" customWidth="1"/>
    <col min="13" max="13" width="9.125" style="1" customWidth="1"/>
    <col min="14" max="14" width="10.75390625" style="1" customWidth="1"/>
    <col min="15" max="16384" width="9.125" style="1" customWidth="1"/>
  </cols>
  <sheetData>
    <row r="1" spans="10:14" ht="55.5" customHeight="1">
      <c r="J1" s="117" t="s">
        <v>4</v>
      </c>
      <c r="K1" s="117"/>
      <c r="L1" s="117"/>
      <c r="M1" s="117"/>
      <c r="N1" s="117"/>
    </row>
    <row r="2" ht="18.75" customHeight="1"/>
    <row r="3" spans="2:14" ht="18" customHeight="1">
      <c r="B3" s="118"/>
      <c r="C3" s="118"/>
      <c r="D3" s="118"/>
      <c r="E3" s="118"/>
      <c r="F3" s="118"/>
      <c r="G3" s="118"/>
      <c r="H3" s="2"/>
      <c r="J3" s="119" t="s">
        <v>5</v>
      </c>
      <c r="K3" s="119"/>
      <c r="L3" s="119"/>
      <c r="M3" s="119"/>
      <c r="N3" s="119"/>
    </row>
    <row r="4" spans="2:14" ht="12" customHeight="1">
      <c r="B4" s="120"/>
      <c r="C4" s="120"/>
      <c r="D4" s="120"/>
      <c r="E4" s="120"/>
      <c r="F4" s="120"/>
      <c r="G4" s="120"/>
      <c r="H4" s="120"/>
      <c r="J4" s="121" t="s">
        <v>119</v>
      </c>
      <c r="K4" s="121"/>
      <c r="L4" s="121"/>
      <c r="M4" s="121"/>
      <c r="N4" s="121"/>
    </row>
    <row r="5" spans="2:14" ht="9.75" customHeight="1">
      <c r="B5" s="122"/>
      <c r="C5" s="122"/>
      <c r="D5" s="122"/>
      <c r="E5" s="122"/>
      <c r="F5" s="122"/>
      <c r="G5" s="122"/>
      <c r="H5" s="122"/>
      <c r="K5" s="4" t="s">
        <v>6</v>
      </c>
      <c r="L5" s="4"/>
      <c r="M5" s="4"/>
      <c r="N5" s="4"/>
    </row>
    <row r="6" spans="2:14" ht="15.75">
      <c r="B6" s="3"/>
      <c r="C6" s="3"/>
      <c r="D6" s="3"/>
      <c r="E6" s="3"/>
      <c r="F6" s="3"/>
      <c r="G6" s="3"/>
      <c r="H6" s="123" t="s">
        <v>7</v>
      </c>
      <c r="I6" s="123"/>
      <c r="J6" s="123"/>
      <c r="K6" s="123"/>
      <c r="L6" s="123"/>
      <c r="M6" s="123"/>
      <c r="N6" s="123"/>
    </row>
    <row r="7" spans="2:14" ht="9.75" customHeight="1">
      <c r="B7" s="122"/>
      <c r="C7" s="122"/>
      <c r="D7" s="122"/>
      <c r="E7" s="122"/>
      <c r="F7" s="122"/>
      <c r="G7" s="122"/>
      <c r="H7" s="122"/>
      <c r="K7" s="4" t="s">
        <v>8</v>
      </c>
      <c r="L7" s="4"/>
      <c r="M7" s="4"/>
      <c r="N7" s="4"/>
    </row>
    <row r="8" spans="2:14" ht="17.25" customHeight="1">
      <c r="B8" s="120"/>
      <c r="C8" s="120"/>
      <c r="D8" s="120"/>
      <c r="E8" s="120"/>
      <c r="F8" s="120"/>
      <c r="G8" s="120"/>
      <c r="H8" s="120"/>
      <c r="J8" s="5"/>
      <c r="K8" s="6"/>
      <c r="L8" s="124" t="s">
        <v>81</v>
      </c>
      <c r="M8" s="124"/>
      <c r="N8" s="124"/>
    </row>
    <row r="9" spans="2:14" ht="12" customHeight="1">
      <c r="B9" s="125"/>
      <c r="C9" s="125"/>
      <c r="D9" s="125"/>
      <c r="E9" s="125"/>
      <c r="F9" s="125"/>
      <c r="G9" s="125"/>
      <c r="H9" s="7"/>
      <c r="I9" s="8"/>
      <c r="J9" s="9" t="s">
        <v>9</v>
      </c>
      <c r="K9" s="9"/>
      <c r="L9" s="9"/>
      <c r="M9" s="9"/>
      <c r="N9" s="9"/>
    </row>
    <row r="10" spans="2:14" ht="15.75">
      <c r="B10" s="120"/>
      <c r="C10" s="120"/>
      <c r="D10" s="120"/>
      <c r="E10" s="120"/>
      <c r="F10" s="120"/>
      <c r="G10" s="120"/>
      <c r="H10" s="120"/>
      <c r="J10" s="10" t="s">
        <v>135</v>
      </c>
      <c r="K10" s="10"/>
      <c r="L10" s="10"/>
      <c r="M10" s="10"/>
      <c r="N10" s="11"/>
    </row>
    <row r="11" ht="11.25" customHeight="1"/>
    <row r="12" spans="2:14" ht="13.5" customHeight="1" thickBot="1">
      <c r="B12" s="12"/>
      <c r="C12" s="12"/>
      <c r="D12" s="12"/>
      <c r="E12" s="12"/>
      <c r="F12" s="12"/>
      <c r="G12" s="12"/>
      <c r="H12" s="12"/>
      <c r="I12" s="12"/>
      <c r="J12" s="13"/>
      <c r="K12" s="13"/>
      <c r="L12" s="14"/>
      <c r="M12" s="126" t="s">
        <v>10</v>
      </c>
      <c r="N12" s="127"/>
    </row>
    <row r="13" spans="2:14" ht="15.75" customHeight="1">
      <c r="B13" s="128" t="s">
        <v>133</v>
      </c>
      <c r="C13" s="128"/>
      <c r="D13" s="128"/>
      <c r="E13" s="128"/>
      <c r="F13" s="128"/>
      <c r="G13" s="128"/>
      <c r="H13" s="128"/>
      <c r="I13" s="128"/>
      <c r="J13" s="128"/>
      <c r="K13" s="129" t="s">
        <v>11</v>
      </c>
      <c r="L13" s="130"/>
      <c r="M13" s="131" t="s">
        <v>12</v>
      </c>
      <c r="N13" s="132"/>
    </row>
    <row r="14" spans="2:14" ht="12.75" customHeight="1">
      <c r="B14" s="133" t="s">
        <v>134</v>
      </c>
      <c r="C14" s="133"/>
      <c r="D14" s="133"/>
      <c r="E14" s="133"/>
      <c r="F14" s="133"/>
      <c r="G14" s="133"/>
      <c r="H14" s="133"/>
      <c r="I14" s="133"/>
      <c r="J14" s="133"/>
      <c r="K14" s="129" t="s">
        <v>13</v>
      </c>
      <c r="L14" s="130"/>
      <c r="M14" s="134">
        <v>43828</v>
      </c>
      <c r="N14" s="135"/>
    </row>
    <row r="15" spans="2:14" ht="12.75" customHeight="1">
      <c r="B15" s="12"/>
      <c r="C15" s="12"/>
      <c r="D15" s="12"/>
      <c r="E15" s="12"/>
      <c r="F15" s="12"/>
      <c r="G15" s="12"/>
      <c r="H15" s="12"/>
      <c r="I15" s="12"/>
      <c r="J15" s="13"/>
      <c r="K15" s="129" t="s">
        <v>14</v>
      </c>
      <c r="L15" s="130"/>
      <c r="M15" s="136">
        <v>13448707</v>
      </c>
      <c r="N15" s="135"/>
    </row>
    <row r="16" spans="2:14" ht="15.75">
      <c r="B16" s="15" t="s">
        <v>15</v>
      </c>
      <c r="C16" s="15"/>
      <c r="D16" s="15"/>
      <c r="E16" s="137" t="s">
        <v>108</v>
      </c>
      <c r="F16" s="137"/>
      <c r="G16" s="137"/>
      <c r="H16" s="137"/>
      <c r="I16" s="137"/>
      <c r="J16" s="15"/>
      <c r="K16" s="129" t="s">
        <v>16</v>
      </c>
      <c r="L16" s="130"/>
      <c r="M16" s="16"/>
      <c r="N16" s="17"/>
    </row>
    <row r="17" spans="2:14" ht="15.75">
      <c r="B17" s="18" t="s">
        <v>17</v>
      </c>
      <c r="C17" s="18"/>
      <c r="D17" s="18"/>
      <c r="E17" s="138" t="s">
        <v>7</v>
      </c>
      <c r="F17" s="138"/>
      <c r="G17" s="138"/>
      <c r="H17" s="138"/>
      <c r="I17" s="138"/>
      <c r="J17" s="18"/>
      <c r="K17" s="129" t="s">
        <v>18</v>
      </c>
      <c r="L17" s="130"/>
      <c r="M17" s="136">
        <v>875</v>
      </c>
      <c r="N17" s="135"/>
    </row>
    <row r="18" spans="2:14" ht="15.75">
      <c r="B18" s="15" t="s">
        <v>19</v>
      </c>
      <c r="C18" s="15"/>
      <c r="D18" s="15"/>
      <c r="E18" s="137" t="s">
        <v>20</v>
      </c>
      <c r="F18" s="137"/>
      <c r="G18" s="137"/>
      <c r="H18" s="137"/>
      <c r="I18" s="137"/>
      <c r="J18" s="15"/>
      <c r="K18" s="129" t="s">
        <v>21</v>
      </c>
      <c r="L18" s="130"/>
      <c r="M18" s="141" t="s">
        <v>109</v>
      </c>
      <c r="N18" s="142"/>
    </row>
    <row r="19" spans="2:14" ht="15.75">
      <c r="B19" s="15" t="s">
        <v>22</v>
      </c>
      <c r="C19" s="15"/>
      <c r="D19" s="15"/>
      <c r="E19" s="143" t="s">
        <v>23</v>
      </c>
      <c r="F19" s="143"/>
      <c r="G19" s="143"/>
      <c r="H19" s="143"/>
      <c r="I19" s="143"/>
      <c r="J19" s="14"/>
      <c r="K19" s="129" t="s">
        <v>24</v>
      </c>
      <c r="L19" s="130"/>
      <c r="M19" s="136">
        <v>383</v>
      </c>
      <c r="N19" s="135"/>
    </row>
    <row r="20" spans="2:14" ht="16.5" thickBot="1">
      <c r="B20" s="19"/>
      <c r="C20" s="19"/>
      <c r="D20" s="15"/>
      <c r="E20" s="15"/>
      <c r="F20" s="15"/>
      <c r="G20" s="15"/>
      <c r="H20" s="15"/>
      <c r="I20" s="19"/>
      <c r="J20" s="14"/>
      <c r="K20" s="129" t="s">
        <v>25</v>
      </c>
      <c r="L20" s="130"/>
      <c r="M20" s="139"/>
      <c r="N20" s="140"/>
    </row>
    <row r="21" spans="2:12" ht="10.5" customHeight="1">
      <c r="B21" s="20"/>
      <c r="C21" s="20"/>
      <c r="D21" s="9"/>
      <c r="E21" s="9"/>
      <c r="F21" s="9"/>
      <c r="G21" s="9"/>
      <c r="H21" s="9"/>
      <c r="I21" s="20"/>
      <c r="J21" s="21"/>
      <c r="K21" s="22"/>
      <c r="L21" s="22"/>
    </row>
    <row r="22" spans="2:11" ht="11.25" customHeight="1">
      <c r="B22" s="20"/>
      <c r="C22" s="20"/>
      <c r="D22" s="20"/>
      <c r="E22" s="20"/>
      <c r="F22" s="20"/>
      <c r="G22" s="20"/>
      <c r="H22" s="20"/>
      <c r="I22" s="20"/>
      <c r="J22" s="23"/>
      <c r="K22" s="2"/>
    </row>
    <row r="23" ht="11.25" customHeight="1"/>
    <row r="24" spans="2:14" ht="15.75">
      <c r="B24" s="24"/>
      <c r="C24" s="24"/>
      <c r="D24" s="24"/>
      <c r="E24" s="24"/>
      <c r="F24" s="24"/>
      <c r="G24" s="24"/>
      <c r="H24" s="24"/>
      <c r="I24" s="24"/>
      <c r="J24" s="24"/>
      <c r="K24" s="24"/>
      <c r="L24" s="24"/>
      <c r="M24" s="24"/>
      <c r="N24" s="24"/>
    </row>
  </sheetData>
  <sheetProtection/>
  <mergeCells count="34">
    <mergeCell ref="K20:L20"/>
    <mergeCell ref="M20:N20"/>
    <mergeCell ref="E18:I18"/>
    <mergeCell ref="K18:L18"/>
    <mergeCell ref="M18:N18"/>
    <mergeCell ref="E19:I19"/>
    <mergeCell ref="K19:L19"/>
    <mergeCell ref="M19:N19"/>
    <mergeCell ref="K15:L15"/>
    <mergeCell ref="M15:N15"/>
    <mergeCell ref="E16:I16"/>
    <mergeCell ref="K16:L16"/>
    <mergeCell ref="E17:I17"/>
    <mergeCell ref="K17:L17"/>
    <mergeCell ref="M17:N17"/>
    <mergeCell ref="M12:N12"/>
    <mergeCell ref="B13:J13"/>
    <mergeCell ref="K13:L13"/>
    <mergeCell ref="M13:N13"/>
    <mergeCell ref="B14:J14"/>
    <mergeCell ref="K14:L14"/>
    <mergeCell ref="M14:N14"/>
    <mergeCell ref="H6:N6"/>
    <mergeCell ref="B7:H7"/>
    <mergeCell ref="B8:H8"/>
    <mergeCell ref="L8:N8"/>
    <mergeCell ref="B9:G9"/>
    <mergeCell ref="B10:H10"/>
    <mergeCell ref="J1:N1"/>
    <mergeCell ref="B3:G3"/>
    <mergeCell ref="J3:N3"/>
    <mergeCell ref="B4:H4"/>
    <mergeCell ref="J4:N4"/>
    <mergeCell ref="B5:H5"/>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92D050"/>
  </sheetPr>
  <dimension ref="A1:L101"/>
  <sheetViews>
    <sheetView tabSelected="1" zoomScale="85" zoomScaleNormal="85" zoomScalePageLayoutView="0" workbookViewId="0" topLeftCell="A1">
      <selection activeCell="P22" sqref="P22"/>
    </sheetView>
  </sheetViews>
  <sheetFormatPr defaultColWidth="9.00390625" defaultRowHeight="12.75"/>
  <cols>
    <col min="1" max="1" width="37.75390625" style="25" customWidth="1"/>
    <col min="2" max="2" width="7.375" style="46" customWidth="1"/>
    <col min="3" max="3" width="9.25390625" style="25" customWidth="1"/>
    <col min="4" max="4" width="13.875" style="25" customWidth="1"/>
    <col min="5" max="5" width="6.25390625" style="25" customWidth="1"/>
    <col min="6" max="6" width="7.75390625" style="25" customWidth="1"/>
    <col min="7" max="7" width="14.875" style="51" customWidth="1"/>
    <col min="8" max="8" width="19.75390625" style="51" customWidth="1"/>
    <col min="9" max="9" width="17.75390625" style="52" customWidth="1"/>
    <col min="10" max="10" width="17.625" style="53" customWidth="1"/>
    <col min="11" max="16384" width="9.125" style="25" customWidth="1"/>
  </cols>
  <sheetData>
    <row r="1" ht="12.75">
      <c r="C1" s="50"/>
    </row>
    <row r="2" spans="1:10" s="27" customFormat="1" ht="12.75">
      <c r="A2" s="44" t="s">
        <v>26</v>
      </c>
      <c r="B2" s="54"/>
      <c r="G2" s="55"/>
      <c r="H2" s="55"/>
      <c r="I2" s="52"/>
      <c r="J2" s="53"/>
    </row>
    <row r="3" ht="12.75">
      <c r="A3" s="45" t="s">
        <v>27</v>
      </c>
    </row>
    <row r="5" spans="1:10" ht="12.75">
      <c r="A5" s="155" t="s">
        <v>28</v>
      </c>
      <c r="B5" s="155"/>
      <c r="C5" s="155"/>
      <c r="D5" s="155"/>
      <c r="E5" s="155"/>
      <c r="F5" s="155"/>
      <c r="G5" s="155"/>
      <c r="H5" s="155"/>
      <c r="I5" s="155"/>
      <c r="J5" s="155"/>
    </row>
    <row r="6" spans="1:10" ht="12.75">
      <c r="A6" s="149" t="s">
        <v>143</v>
      </c>
      <c r="B6" s="150"/>
      <c r="C6" s="150"/>
      <c r="D6" s="150"/>
      <c r="E6" s="150"/>
      <c r="F6" s="150"/>
      <c r="G6" s="150"/>
      <c r="H6" s="150"/>
      <c r="I6" s="150"/>
      <c r="J6" s="150"/>
    </row>
    <row r="7" spans="1:7" ht="12.75">
      <c r="A7" s="27" t="s">
        <v>29</v>
      </c>
      <c r="C7" s="46"/>
      <c r="D7" s="46"/>
      <c r="E7" s="46"/>
      <c r="F7" s="46"/>
      <c r="G7" s="56"/>
    </row>
    <row r="8" spans="1:10" s="27" customFormat="1" ht="13.5" customHeight="1">
      <c r="A8" s="147" t="s">
        <v>30</v>
      </c>
      <c r="B8" s="152" t="s">
        <v>82</v>
      </c>
      <c r="C8" s="154" t="s">
        <v>83</v>
      </c>
      <c r="D8" s="154" t="s">
        <v>84</v>
      </c>
      <c r="E8" s="154" t="s">
        <v>85</v>
      </c>
      <c r="F8" s="154" t="s">
        <v>86</v>
      </c>
      <c r="G8" s="145" t="s">
        <v>122</v>
      </c>
      <c r="H8" s="146" t="s">
        <v>87</v>
      </c>
      <c r="I8" s="146"/>
      <c r="J8" s="145" t="s">
        <v>88</v>
      </c>
    </row>
    <row r="9" spans="1:10" s="27" customFormat="1" ht="21" customHeight="1">
      <c r="A9" s="148"/>
      <c r="B9" s="153"/>
      <c r="C9" s="154"/>
      <c r="D9" s="154"/>
      <c r="E9" s="154"/>
      <c r="F9" s="154"/>
      <c r="G9" s="145"/>
      <c r="H9" s="58" t="s">
        <v>89</v>
      </c>
      <c r="I9" s="59" t="s">
        <v>90</v>
      </c>
      <c r="J9" s="145"/>
    </row>
    <row r="10" spans="1:10" s="27" customFormat="1" ht="17.25" customHeight="1">
      <c r="A10" s="49">
        <v>1</v>
      </c>
      <c r="B10" s="57" t="s">
        <v>91</v>
      </c>
      <c r="C10" s="57" t="s">
        <v>92</v>
      </c>
      <c r="D10" s="57" t="s">
        <v>93</v>
      </c>
      <c r="E10" s="57" t="s">
        <v>94</v>
      </c>
      <c r="F10" s="60">
        <v>6</v>
      </c>
      <c r="G10" s="61">
        <v>7</v>
      </c>
      <c r="H10" s="62" t="s">
        <v>95</v>
      </c>
      <c r="I10" s="62" t="s">
        <v>96</v>
      </c>
      <c r="J10" s="62" t="s">
        <v>69</v>
      </c>
    </row>
    <row r="11" spans="1:11" ht="38.25">
      <c r="A11" s="47" t="s">
        <v>107</v>
      </c>
      <c r="B11" s="63"/>
      <c r="C11" s="57"/>
      <c r="D11" s="57"/>
      <c r="E11" s="57"/>
      <c r="F11" s="57"/>
      <c r="G11" s="64">
        <f>G12+G47</f>
        <v>40037725.019999996</v>
      </c>
      <c r="H11" s="64">
        <f>H12+H47</f>
        <v>39698741.58</v>
      </c>
      <c r="I11" s="64">
        <f>I12+I47</f>
        <v>338983.440000001</v>
      </c>
      <c r="J11" s="65">
        <f>H11+I11</f>
        <v>40037725.019999996</v>
      </c>
      <c r="K11" s="68">
        <f aca="true" t="shared" si="0" ref="K11:K85">G11-J11</f>
        <v>0</v>
      </c>
    </row>
    <row r="12" spans="1:11" ht="45.75" customHeight="1">
      <c r="A12" s="79" t="s">
        <v>31</v>
      </c>
      <c r="B12" s="80" t="s">
        <v>32</v>
      </c>
      <c r="C12" s="81"/>
      <c r="D12" s="81"/>
      <c r="E12" s="81"/>
      <c r="F12" s="81"/>
      <c r="G12" s="82">
        <f>G14+G26+G33+G35+G37+G39+G41+G43+G29</f>
        <v>17504941.77</v>
      </c>
      <c r="H12" s="82">
        <f>H14+H26+H33+H35+H37+H39+H41+H43+H29</f>
        <v>17355314.880000003</v>
      </c>
      <c r="I12" s="82">
        <f>I14+I26+I33+I35+I37+I39+I41+I43+I29</f>
        <v>149626.8899999999</v>
      </c>
      <c r="J12" s="82">
        <f>J14+J26+J33+J35+J37+J39+J41+J43+J29</f>
        <v>17504941.77</v>
      </c>
      <c r="K12" s="68">
        <f t="shared" si="0"/>
        <v>0</v>
      </c>
    </row>
    <row r="13" spans="1:11" s="27" customFormat="1" ht="12.75" customHeight="1">
      <c r="A13" s="83" t="s">
        <v>39</v>
      </c>
      <c r="B13" s="80" t="s">
        <v>32</v>
      </c>
      <c r="C13" s="81" t="s">
        <v>38</v>
      </c>
      <c r="D13" s="81"/>
      <c r="E13" s="81"/>
      <c r="F13" s="81"/>
      <c r="G13" s="82"/>
      <c r="H13" s="82"/>
      <c r="I13" s="82"/>
      <c r="J13" s="84"/>
      <c r="K13" s="68">
        <f t="shared" si="0"/>
        <v>0</v>
      </c>
    </row>
    <row r="14" spans="1:11" s="27" customFormat="1" ht="146.25" customHeight="1">
      <c r="A14" s="85" t="s">
        <v>53</v>
      </c>
      <c r="B14" s="80" t="s">
        <v>32</v>
      </c>
      <c r="C14" s="81" t="s">
        <v>38</v>
      </c>
      <c r="D14" s="81" t="s">
        <v>40</v>
      </c>
      <c r="E14" s="81"/>
      <c r="F14" s="81"/>
      <c r="G14" s="82">
        <f>SUM(G15:G25)</f>
        <v>2550212</v>
      </c>
      <c r="H14" s="82">
        <f>SUM(H15:H25)</f>
        <v>2517490.4200000004</v>
      </c>
      <c r="I14" s="82">
        <f>SUM(I15:I25)</f>
        <v>32721.57999999996</v>
      </c>
      <c r="J14" s="84">
        <f>I14+H14</f>
        <v>2550212.0000000005</v>
      </c>
      <c r="K14" s="68">
        <f t="shared" si="0"/>
        <v>0</v>
      </c>
    </row>
    <row r="15" spans="1:11" ht="12.75" customHeight="1">
      <c r="A15" s="86" t="s">
        <v>50</v>
      </c>
      <c r="B15" s="87" t="s">
        <v>32</v>
      </c>
      <c r="C15" s="88" t="s">
        <v>38</v>
      </c>
      <c r="D15" s="88" t="s">
        <v>40</v>
      </c>
      <c r="E15" s="88" t="s">
        <v>41</v>
      </c>
      <c r="F15" s="88" t="s">
        <v>42</v>
      </c>
      <c r="G15" s="89">
        <v>1310000</v>
      </c>
      <c r="H15" s="89">
        <v>1309131.54</v>
      </c>
      <c r="I15" s="90">
        <f>G15-H15</f>
        <v>868.4599999999627</v>
      </c>
      <c r="J15" s="91">
        <f>I15+H15</f>
        <v>1310000</v>
      </c>
      <c r="K15" s="68">
        <f>G15-J15</f>
        <v>0</v>
      </c>
    </row>
    <row r="16" spans="1:11" ht="12.75" customHeight="1">
      <c r="A16" s="86" t="s">
        <v>50</v>
      </c>
      <c r="B16" s="87" t="s">
        <v>32</v>
      </c>
      <c r="C16" s="88" t="s">
        <v>38</v>
      </c>
      <c r="D16" s="88" t="s">
        <v>40</v>
      </c>
      <c r="E16" s="88" t="s">
        <v>41</v>
      </c>
      <c r="F16" s="88" t="s">
        <v>136</v>
      </c>
      <c r="G16" s="89">
        <v>40000</v>
      </c>
      <c r="H16" s="89">
        <v>10133.41</v>
      </c>
      <c r="I16" s="90">
        <f>G16-H16</f>
        <v>29866.59</v>
      </c>
      <c r="J16" s="91">
        <f>I16+H16</f>
        <v>40000</v>
      </c>
      <c r="K16" s="68">
        <f>G16-J16</f>
        <v>0</v>
      </c>
    </row>
    <row r="17" spans="1:11" ht="12.75" customHeight="1">
      <c r="A17" s="86" t="s">
        <v>59</v>
      </c>
      <c r="B17" s="87" t="s">
        <v>32</v>
      </c>
      <c r="C17" s="88" t="s">
        <v>38</v>
      </c>
      <c r="D17" s="88" t="s">
        <v>40</v>
      </c>
      <c r="E17" s="88" t="s">
        <v>57</v>
      </c>
      <c r="F17" s="88" t="s">
        <v>58</v>
      </c>
      <c r="G17" s="89">
        <v>0</v>
      </c>
      <c r="H17" s="89"/>
      <c r="I17" s="90">
        <f aca="true" t="shared" si="1" ref="I17:I25">G17-H17</f>
        <v>0</v>
      </c>
      <c r="J17" s="91">
        <f aca="true" t="shared" si="2" ref="J17:J25">I17+H17</f>
        <v>0</v>
      </c>
      <c r="K17" s="68">
        <f>G17-J17</f>
        <v>0</v>
      </c>
    </row>
    <row r="18" spans="1:11" ht="12.75" customHeight="1">
      <c r="A18" s="86" t="s">
        <v>51</v>
      </c>
      <c r="B18" s="87" t="s">
        <v>32</v>
      </c>
      <c r="C18" s="88" t="s">
        <v>38</v>
      </c>
      <c r="D18" s="88" t="s">
        <v>40</v>
      </c>
      <c r="E18" s="88" t="s">
        <v>43</v>
      </c>
      <c r="F18" s="88" t="s">
        <v>44</v>
      </c>
      <c r="G18" s="89">
        <v>433200</v>
      </c>
      <c r="H18" s="89">
        <v>433200</v>
      </c>
      <c r="I18" s="90">
        <f t="shared" si="1"/>
        <v>0</v>
      </c>
      <c r="J18" s="91">
        <f t="shared" si="2"/>
        <v>433200</v>
      </c>
      <c r="K18" s="68">
        <f t="shared" si="0"/>
        <v>0</v>
      </c>
    </row>
    <row r="19" spans="1:11" ht="12.75" customHeight="1">
      <c r="A19" s="86" t="s">
        <v>110</v>
      </c>
      <c r="B19" s="87" t="s">
        <v>32</v>
      </c>
      <c r="C19" s="88" t="s">
        <v>38</v>
      </c>
      <c r="D19" s="88" t="s">
        <v>40</v>
      </c>
      <c r="E19" s="88" t="s">
        <v>45</v>
      </c>
      <c r="F19" s="88" t="s">
        <v>46</v>
      </c>
      <c r="G19" s="89">
        <v>0</v>
      </c>
      <c r="H19" s="89"/>
      <c r="I19" s="90">
        <f t="shared" si="1"/>
        <v>0</v>
      </c>
      <c r="J19" s="91">
        <f>I19+H19</f>
        <v>0</v>
      </c>
      <c r="K19" s="68">
        <f>G19-J19</f>
        <v>0</v>
      </c>
    </row>
    <row r="20" spans="1:11" ht="12.75" customHeight="1">
      <c r="A20" s="86" t="s">
        <v>3</v>
      </c>
      <c r="B20" s="87" t="s">
        <v>32</v>
      </c>
      <c r="C20" s="88" t="s">
        <v>38</v>
      </c>
      <c r="D20" s="88" t="s">
        <v>40</v>
      </c>
      <c r="E20" s="88" t="s">
        <v>45</v>
      </c>
      <c r="F20" s="88" t="s">
        <v>47</v>
      </c>
      <c r="G20" s="89">
        <v>371152</v>
      </c>
      <c r="H20" s="89">
        <v>371152</v>
      </c>
      <c r="I20" s="90">
        <f t="shared" si="1"/>
        <v>0</v>
      </c>
      <c r="J20" s="91">
        <f t="shared" si="2"/>
        <v>371152</v>
      </c>
      <c r="K20" s="68">
        <f t="shared" si="0"/>
        <v>0</v>
      </c>
    </row>
    <row r="21" spans="1:11" ht="12.75" customHeight="1">
      <c r="A21" s="86" t="s">
        <v>1</v>
      </c>
      <c r="B21" s="87" t="s">
        <v>32</v>
      </c>
      <c r="C21" s="88" t="s">
        <v>38</v>
      </c>
      <c r="D21" s="88" t="s">
        <v>40</v>
      </c>
      <c r="E21" s="88" t="s">
        <v>45</v>
      </c>
      <c r="F21" s="88" t="s">
        <v>48</v>
      </c>
      <c r="G21" s="89">
        <v>129943.28</v>
      </c>
      <c r="H21" s="89">
        <v>129943.28</v>
      </c>
      <c r="I21" s="90">
        <f t="shared" si="1"/>
        <v>0</v>
      </c>
      <c r="J21" s="91">
        <f t="shared" si="2"/>
        <v>129943.28</v>
      </c>
      <c r="K21" s="68">
        <f t="shared" si="0"/>
        <v>0</v>
      </c>
    </row>
    <row r="22" spans="1:11" ht="12.75" customHeight="1">
      <c r="A22" s="86" t="s">
        <v>76</v>
      </c>
      <c r="B22" s="87" t="s">
        <v>32</v>
      </c>
      <c r="C22" s="88" t="s">
        <v>38</v>
      </c>
      <c r="D22" s="88" t="s">
        <v>40</v>
      </c>
      <c r="E22" s="88" t="s">
        <v>45</v>
      </c>
      <c r="F22" s="88" t="s">
        <v>125</v>
      </c>
      <c r="G22" s="89"/>
      <c r="H22" s="89"/>
      <c r="I22" s="90">
        <f t="shared" si="1"/>
        <v>0</v>
      </c>
      <c r="J22" s="91">
        <f t="shared" si="2"/>
        <v>0</v>
      </c>
      <c r="K22" s="68">
        <f t="shared" si="0"/>
        <v>0</v>
      </c>
    </row>
    <row r="23" spans="1:11" ht="25.5">
      <c r="A23" s="86" t="s">
        <v>52</v>
      </c>
      <c r="B23" s="87" t="s">
        <v>32</v>
      </c>
      <c r="C23" s="88" t="s">
        <v>38</v>
      </c>
      <c r="D23" s="88" t="s">
        <v>40</v>
      </c>
      <c r="E23" s="88" t="s">
        <v>45</v>
      </c>
      <c r="F23" s="88" t="s">
        <v>137</v>
      </c>
      <c r="G23" s="89">
        <v>193916.72</v>
      </c>
      <c r="H23" s="89">
        <v>193916.72</v>
      </c>
      <c r="I23" s="90">
        <f t="shared" si="1"/>
        <v>0</v>
      </c>
      <c r="J23" s="91">
        <f t="shared" si="2"/>
        <v>193916.72</v>
      </c>
      <c r="K23" s="68">
        <f t="shared" si="0"/>
        <v>0</v>
      </c>
    </row>
    <row r="24" spans="1:11" ht="21.75" customHeight="1">
      <c r="A24" s="86" t="s">
        <v>52</v>
      </c>
      <c r="B24" s="87" t="s">
        <v>32</v>
      </c>
      <c r="C24" s="88" t="s">
        <v>38</v>
      </c>
      <c r="D24" s="88" t="s">
        <v>40</v>
      </c>
      <c r="E24" s="88" t="s">
        <v>45</v>
      </c>
      <c r="F24" s="88" t="s">
        <v>138</v>
      </c>
      <c r="G24" s="89">
        <v>40000</v>
      </c>
      <c r="H24" s="89">
        <v>40000</v>
      </c>
      <c r="I24" s="90">
        <f t="shared" si="1"/>
        <v>0</v>
      </c>
      <c r="J24" s="91">
        <f t="shared" si="2"/>
        <v>40000</v>
      </c>
      <c r="K24" s="68">
        <f t="shared" si="0"/>
        <v>0</v>
      </c>
    </row>
    <row r="25" spans="1:11" ht="12.75">
      <c r="A25" s="86" t="s">
        <v>76</v>
      </c>
      <c r="B25" s="87" t="s">
        <v>32</v>
      </c>
      <c r="C25" s="88" t="s">
        <v>38</v>
      </c>
      <c r="D25" s="88" t="s">
        <v>40</v>
      </c>
      <c r="E25" s="88" t="s">
        <v>97</v>
      </c>
      <c r="F25" s="88" t="s">
        <v>126</v>
      </c>
      <c r="G25" s="89">
        <v>32000</v>
      </c>
      <c r="H25" s="89">
        <v>30013.47</v>
      </c>
      <c r="I25" s="90">
        <f t="shared" si="1"/>
        <v>1986.5299999999988</v>
      </c>
      <c r="J25" s="91">
        <f t="shared" si="2"/>
        <v>32000</v>
      </c>
      <c r="K25" s="68">
        <f t="shared" si="0"/>
        <v>0</v>
      </c>
    </row>
    <row r="26" spans="1:11" s="26" customFormat="1" ht="199.5" customHeight="1">
      <c r="A26" s="92" t="s">
        <v>55</v>
      </c>
      <c r="B26" s="80" t="s">
        <v>32</v>
      </c>
      <c r="C26" s="81" t="s">
        <v>38</v>
      </c>
      <c r="D26" s="81" t="s">
        <v>54</v>
      </c>
      <c r="E26" s="81"/>
      <c r="F26" s="81"/>
      <c r="G26" s="82">
        <f>SUM(G27:G28)</f>
        <v>3127850</v>
      </c>
      <c r="H26" s="82">
        <f>SUM(H27:H28)</f>
        <v>3010989.35</v>
      </c>
      <c r="I26" s="82">
        <f>SUM(I27:I28)</f>
        <v>116860.64999999979</v>
      </c>
      <c r="J26" s="84">
        <f aca="true" t="shared" si="3" ref="J26:J44">I26+H26</f>
        <v>3127850</v>
      </c>
      <c r="K26" s="68">
        <f t="shared" si="0"/>
        <v>0</v>
      </c>
    </row>
    <row r="27" spans="1:11" ht="12.75" customHeight="1">
      <c r="A27" s="86" t="s">
        <v>50</v>
      </c>
      <c r="B27" s="87" t="s">
        <v>32</v>
      </c>
      <c r="C27" s="88" t="s">
        <v>38</v>
      </c>
      <c r="D27" s="88" t="s">
        <v>54</v>
      </c>
      <c r="E27" s="88" t="s">
        <v>41</v>
      </c>
      <c r="F27" s="88" t="s">
        <v>42</v>
      </c>
      <c r="G27" s="89">
        <v>2395000</v>
      </c>
      <c r="H27" s="89">
        <v>2322440.47</v>
      </c>
      <c r="I27" s="89">
        <f>G27-H27</f>
        <v>72559.5299999998</v>
      </c>
      <c r="J27" s="91">
        <f t="shared" si="3"/>
        <v>2395000</v>
      </c>
      <c r="K27" s="68">
        <f t="shared" si="0"/>
        <v>0</v>
      </c>
    </row>
    <row r="28" spans="1:11" ht="12.75" customHeight="1">
      <c r="A28" s="86" t="s">
        <v>51</v>
      </c>
      <c r="B28" s="87" t="s">
        <v>32</v>
      </c>
      <c r="C28" s="88" t="s">
        <v>38</v>
      </c>
      <c r="D28" s="88" t="s">
        <v>54</v>
      </c>
      <c r="E28" s="88" t="s">
        <v>43</v>
      </c>
      <c r="F28" s="88" t="s">
        <v>44</v>
      </c>
      <c r="G28" s="89">
        <v>732850</v>
      </c>
      <c r="H28" s="89">
        <v>688548.88</v>
      </c>
      <c r="I28" s="89">
        <f>G28-H28</f>
        <v>44301.119999999995</v>
      </c>
      <c r="J28" s="91">
        <f t="shared" si="3"/>
        <v>732850</v>
      </c>
      <c r="K28" s="68">
        <f t="shared" si="0"/>
        <v>0</v>
      </c>
    </row>
    <row r="29" spans="1:11" ht="165.75" customHeight="1" hidden="1">
      <c r="A29" s="115" t="s">
        <v>130</v>
      </c>
      <c r="B29" s="87"/>
      <c r="C29" s="88"/>
      <c r="D29" s="88"/>
      <c r="E29" s="88"/>
      <c r="F29" s="88"/>
      <c r="G29" s="82">
        <f>SUM(G30:G32)</f>
        <v>0</v>
      </c>
      <c r="H29" s="82">
        <f>SUM(H30:H32)</f>
        <v>0</v>
      </c>
      <c r="I29" s="82">
        <f>SUM(I30:I32)</f>
        <v>0</v>
      </c>
      <c r="J29" s="82">
        <f>SUM(J30:J32)</f>
        <v>0</v>
      </c>
      <c r="K29" s="68"/>
    </row>
    <row r="30" spans="1:11" ht="12.75" customHeight="1" hidden="1">
      <c r="A30" s="86" t="s">
        <v>3</v>
      </c>
      <c r="B30" s="87" t="s">
        <v>32</v>
      </c>
      <c r="C30" s="88" t="s">
        <v>38</v>
      </c>
      <c r="D30" s="88" t="s">
        <v>128</v>
      </c>
      <c r="E30" s="88" t="s">
        <v>115</v>
      </c>
      <c r="F30" s="88" t="s">
        <v>47</v>
      </c>
      <c r="G30" s="89"/>
      <c r="H30" s="89"/>
      <c r="I30" s="89">
        <f>G30-H30</f>
        <v>0</v>
      </c>
      <c r="J30" s="91">
        <f t="shared" si="3"/>
        <v>0</v>
      </c>
      <c r="K30" s="68"/>
    </row>
    <row r="31" spans="1:11" ht="12.75" customHeight="1" hidden="1">
      <c r="A31" s="86" t="s">
        <v>2</v>
      </c>
      <c r="B31" s="87" t="s">
        <v>32</v>
      </c>
      <c r="C31" s="88" t="s">
        <v>38</v>
      </c>
      <c r="D31" s="88" t="s">
        <v>128</v>
      </c>
      <c r="E31" s="88" t="s">
        <v>45</v>
      </c>
      <c r="F31" s="88" t="s">
        <v>73</v>
      </c>
      <c r="G31" s="89"/>
      <c r="H31" s="89"/>
      <c r="I31" s="89">
        <f>G31-H31</f>
        <v>0</v>
      </c>
      <c r="J31" s="91">
        <f t="shared" si="3"/>
        <v>0</v>
      </c>
      <c r="K31" s="68"/>
    </row>
    <row r="32" spans="1:11" ht="12.75" customHeight="1" hidden="1">
      <c r="A32" s="86" t="s">
        <v>52</v>
      </c>
      <c r="B32" s="87" t="s">
        <v>32</v>
      </c>
      <c r="C32" s="88" t="s">
        <v>38</v>
      </c>
      <c r="D32" s="88" t="s">
        <v>128</v>
      </c>
      <c r="E32" s="88" t="s">
        <v>45</v>
      </c>
      <c r="F32" s="88" t="s">
        <v>49</v>
      </c>
      <c r="G32" s="89"/>
      <c r="H32" s="89"/>
      <c r="I32" s="89">
        <f>G32-H32</f>
        <v>0</v>
      </c>
      <c r="J32" s="91">
        <f t="shared" si="3"/>
        <v>0</v>
      </c>
      <c r="K32" s="68"/>
    </row>
    <row r="33" spans="1:11" s="27" customFormat="1" ht="156.75" customHeight="1">
      <c r="A33" s="85" t="s">
        <v>60</v>
      </c>
      <c r="B33" s="80" t="s">
        <v>32</v>
      </c>
      <c r="C33" s="81" t="s">
        <v>38</v>
      </c>
      <c r="D33" s="81" t="s">
        <v>56</v>
      </c>
      <c r="E33" s="81"/>
      <c r="F33" s="81"/>
      <c r="G33" s="82">
        <f>SUM(G34)</f>
        <v>9707.9</v>
      </c>
      <c r="H33" s="82">
        <f>SUM(H34)</f>
        <v>9707.9</v>
      </c>
      <c r="I33" s="82">
        <f>SUM(I34)</f>
        <v>0</v>
      </c>
      <c r="J33" s="84">
        <f t="shared" si="3"/>
        <v>9707.9</v>
      </c>
      <c r="K33" s="68">
        <f t="shared" si="0"/>
        <v>0</v>
      </c>
    </row>
    <row r="34" spans="1:11" ht="12.75" customHeight="1">
      <c r="A34" s="86" t="s">
        <v>59</v>
      </c>
      <c r="B34" s="87" t="s">
        <v>32</v>
      </c>
      <c r="C34" s="88" t="s">
        <v>38</v>
      </c>
      <c r="D34" s="88" t="s">
        <v>56</v>
      </c>
      <c r="E34" s="88" t="s">
        <v>57</v>
      </c>
      <c r="F34" s="88" t="s">
        <v>140</v>
      </c>
      <c r="G34" s="89">
        <v>9707.9</v>
      </c>
      <c r="H34" s="89">
        <v>9707.9</v>
      </c>
      <c r="I34" s="89">
        <f>G34-H34</f>
        <v>0</v>
      </c>
      <c r="J34" s="91">
        <f t="shared" si="3"/>
        <v>9707.9</v>
      </c>
      <c r="K34" s="68">
        <f t="shared" si="0"/>
        <v>0</v>
      </c>
    </row>
    <row r="35" spans="1:11" s="27" customFormat="1" ht="165.75">
      <c r="A35" s="93" t="s">
        <v>63</v>
      </c>
      <c r="B35" s="80" t="s">
        <v>32</v>
      </c>
      <c r="C35" s="81" t="s">
        <v>38</v>
      </c>
      <c r="D35" s="81" t="s">
        <v>61</v>
      </c>
      <c r="E35" s="81"/>
      <c r="F35" s="81"/>
      <c r="G35" s="82">
        <f>SUM(G36)</f>
        <v>7473886.87</v>
      </c>
      <c r="H35" s="82">
        <f>SUM(H36)</f>
        <v>7473842.21</v>
      </c>
      <c r="I35" s="82">
        <f>SUM(I36)</f>
        <v>44.66000000014901</v>
      </c>
      <c r="J35" s="84">
        <f t="shared" si="3"/>
        <v>7473886.87</v>
      </c>
      <c r="K35" s="68">
        <f t="shared" si="0"/>
        <v>0</v>
      </c>
    </row>
    <row r="36" spans="1:11" ht="12.75" customHeight="1">
      <c r="A36" s="86" t="s">
        <v>64</v>
      </c>
      <c r="B36" s="87" t="s">
        <v>32</v>
      </c>
      <c r="C36" s="88" t="s">
        <v>38</v>
      </c>
      <c r="D36" s="88" t="s">
        <v>61</v>
      </c>
      <c r="E36" s="88" t="s">
        <v>45</v>
      </c>
      <c r="F36" s="88" t="s">
        <v>62</v>
      </c>
      <c r="G36" s="89">
        <v>7473886.87</v>
      </c>
      <c r="H36" s="89">
        <v>7473842.21</v>
      </c>
      <c r="I36" s="89">
        <f>G36-H36</f>
        <v>44.66000000014901</v>
      </c>
      <c r="J36" s="91">
        <f t="shared" si="3"/>
        <v>7473886.87</v>
      </c>
      <c r="K36" s="68">
        <f t="shared" si="0"/>
        <v>0</v>
      </c>
    </row>
    <row r="37" spans="1:11" s="27" customFormat="1" ht="149.25" customHeight="1">
      <c r="A37" s="85" t="s">
        <v>66</v>
      </c>
      <c r="B37" s="80" t="s">
        <v>32</v>
      </c>
      <c r="C37" s="81" t="s">
        <v>38</v>
      </c>
      <c r="D37" s="81" t="s">
        <v>65</v>
      </c>
      <c r="E37" s="81"/>
      <c r="F37" s="81"/>
      <c r="G37" s="82">
        <f>SUM(G38)</f>
        <v>134000</v>
      </c>
      <c r="H37" s="82">
        <f>SUM(H38)</f>
        <v>134000</v>
      </c>
      <c r="I37" s="82">
        <f>SUM(I38)</f>
        <v>0</v>
      </c>
      <c r="J37" s="84">
        <f t="shared" si="3"/>
        <v>134000</v>
      </c>
      <c r="K37" s="68">
        <f t="shared" si="0"/>
        <v>0</v>
      </c>
    </row>
    <row r="38" spans="1:11" ht="30" customHeight="1">
      <c r="A38" s="86" t="s">
        <v>52</v>
      </c>
      <c r="B38" s="87" t="s">
        <v>32</v>
      </c>
      <c r="C38" s="88" t="s">
        <v>38</v>
      </c>
      <c r="D38" s="88" t="s">
        <v>65</v>
      </c>
      <c r="E38" s="88" t="s">
        <v>45</v>
      </c>
      <c r="F38" s="88" t="s">
        <v>139</v>
      </c>
      <c r="G38" s="89">
        <v>134000</v>
      </c>
      <c r="H38" s="89">
        <v>134000</v>
      </c>
      <c r="I38" s="89">
        <v>0</v>
      </c>
      <c r="J38" s="91">
        <f t="shared" si="3"/>
        <v>134000</v>
      </c>
      <c r="K38" s="68">
        <f t="shared" si="0"/>
        <v>0</v>
      </c>
    </row>
    <row r="39" spans="1:11" s="27" customFormat="1" ht="96" customHeight="1">
      <c r="A39" s="94" t="s">
        <v>101</v>
      </c>
      <c r="B39" s="80" t="s">
        <v>32</v>
      </c>
      <c r="C39" s="81" t="s">
        <v>38</v>
      </c>
      <c r="D39" s="81" t="s">
        <v>100</v>
      </c>
      <c r="E39" s="81"/>
      <c r="F39" s="81"/>
      <c r="G39" s="82">
        <f>SUM(G40)</f>
        <v>0</v>
      </c>
      <c r="H39" s="82">
        <f>SUM(H40)</f>
        <v>0</v>
      </c>
      <c r="I39" s="82">
        <f>SUM(I40)</f>
        <v>0</v>
      </c>
      <c r="J39" s="84">
        <f t="shared" si="3"/>
        <v>0</v>
      </c>
      <c r="K39" s="68">
        <f t="shared" si="0"/>
        <v>0</v>
      </c>
    </row>
    <row r="40" spans="1:11" ht="30" customHeight="1">
      <c r="A40" s="86" t="s">
        <v>2</v>
      </c>
      <c r="B40" s="87" t="s">
        <v>32</v>
      </c>
      <c r="C40" s="88" t="s">
        <v>38</v>
      </c>
      <c r="D40" s="88" t="s">
        <v>100</v>
      </c>
      <c r="E40" s="88" t="s">
        <v>45</v>
      </c>
      <c r="F40" s="88" t="s">
        <v>73</v>
      </c>
      <c r="G40" s="89"/>
      <c r="H40" s="89"/>
      <c r="I40" s="89">
        <v>0</v>
      </c>
      <c r="J40" s="91">
        <f t="shared" si="3"/>
        <v>0</v>
      </c>
      <c r="K40" s="68">
        <f t="shared" si="0"/>
        <v>0</v>
      </c>
    </row>
    <row r="41" spans="1:11" s="27" customFormat="1" ht="150" customHeight="1">
      <c r="A41" s="85" t="s">
        <v>68</v>
      </c>
      <c r="B41" s="80" t="s">
        <v>32</v>
      </c>
      <c r="C41" s="81" t="s">
        <v>38</v>
      </c>
      <c r="D41" s="81" t="s">
        <v>67</v>
      </c>
      <c r="E41" s="81"/>
      <c r="F41" s="81"/>
      <c r="G41" s="82">
        <f>SUM(G42)</f>
        <v>495470</v>
      </c>
      <c r="H41" s="82">
        <f>SUM(H42)</f>
        <v>495470</v>
      </c>
      <c r="I41" s="82">
        <f>SUM(I42)</f>
        <v>0</v>
      </c>
      <c r="J41" s="84">
        <f t="shared" si="3"/>
        <v>495470</v>
      </c>
      <c r="K41" s="68">
        <f t="shared" si="0"/>
        <v>0</v>
      </c>
    </row>
    <row r="42" spans="1:11" ht="12.75" customHeight="1">
      <c r="A42" s="86" t="s">
        <v>64</v>
      </c>
      <c r="B42" s="87" t="s">
        <v>32</v>
      </c>
      <c r="C42" s="88" t="s">
        <v>38</v>
      </c>
      <c r="D42" s="88" t="s">
        <v>67</v>
      </c>
      <c r="E42" s="88" t="s">
        <v>45</v>
      </c>
      <c r="F42" s="88" t="s">
        <v>62</v>
      </c>
      <c r="G42" s="89">
        <v>495470</v>
      </c>
      <c r="H42" s="89">
        <v>495470</v>
      </c>
      <c r="I42" s="89">
        <f>G42-H42</f>
        <v>0</v>
      </c>
      <c r="J42" s="91">
        <f t="shared" si="3"/>
        <v>495470</v>
      </c>
      <c r="K42" s="68">
        <f t="shared" si="0"/>
        <v>0</v>
      </c>
    </row>
    <row r="43" spans="1:11" s="27" customFormat="1" ht="94.5" customHeight="1">
      <c r="A43" s="95" t="s">
        <v>111</v>
      </c>
      <c r="B43" s="80" t="s">
        <v>32</v>
      </c>
      <c r="C43" s="81" t="s">
        <v>38</v>
      </c>
      <c r="D43" s="81" t="s">
        <v>112</v>
      </c>
      <c r="E43" s="81"/>
      <c r="F43" s="81"/>
      <c r="G43" s="82">
        <f>SUM(G44:G46)</f>
        <v>3713815</v>
      </c>
      <c r="H43" s="82">
        <f>SUM(H44:H46)</f>
        <v>3713815</v>
      </c>
      <c r="I43" s="82">
        <f>SUM(I44:I46)</f>
        <v>0</v>
      </c>
      <c r="J43" s="84">
        <f t="shared" si="3"/>
        <v>3713815</v>
      </c>
      <c r="K43" s="68">
        <f t="shared" si="0"/>
        <v>0</v>
      </c>
    </row>
    <row r="44" spans="1:11" ht="24" customHeight="1">
      <c r="A44" s="86" t="s">
        <v>3</v>
      </c>
      <c r="B44" s="87" t="s">
        <v>32</v>
      </c>
      <c r="C44" s="88" t="s">
        <v>38</v>
      </c>
      <c r="D44" s="88" t="s">
        <v>142</v>
      </c>
      <c r="E44" s="88" t="s">
        <v>45</v>
      </c>
      <c r="F44" s="88" t="s">
        <v>47</v>
      </c>
      <c r="G44" s="89">
        <v>3713815</v>
      </c>
      <c r="H44" s="89">
        <v>3713815</v>
      </c>
      <c r="I44" s="89"/>
      <c r="J44" s="91">
        <f t="shared" si="3"/>
        <v>3713815</v>
      </c>
      <c r="K44" s="68">
        <f t="shared" si="0"/>
        <v>0</v>
      </c>
    </row>
    <row r="45" spans="1:11" ht="84" customHeight="1">
      <c r="A45" s="96" t="s">
        <v>113</v>
      </c>
      <c r="B45" s="87"/>
      <c r="C45" s="88"/>
      <c r="D45" s="88"/>
      <c r="E45" s="88"/>
      <c r="F45" s="88"/>
      <c r="G45" s="89"/>
      <c r="H45" s="89"/>
      <c r="I45" s="89"/>
      <c r="J45" s="91">
        <f>I45+H45</f>
        <v>0</v>
      </c>
      <c r="K45" s="68">
        <f t="shared" si="0"/>
        <v>0</v>
      </c>
    </row>
    <row r="46" spans="1:11" ht="12.75" customHeight="1">
      <c r="A46" s="86" t="s">
        <v>3</v>
      </c>
      <c r="B46" s="87" t="s">
        <v>32</v>
      </c>
      <c r="C46" s="88" t="s">
        <v>38</v>
      </c>
      <c r="D46" s="97" t="s">
        <v>114</v>
      </c>
      <c r="E46" s="88" t="s">
        <v>115</v>
      </c>
      <c r="F46" s="88" t="s">
        <v>47</v>
      </c>
      <c r="G46" s="89">
        <v>0</v>
      </c>
      <c r="H46" s="89">
        <v>0</v>
      </c>
      <c r="I46" s="89"/>
      <c r="J46" s="91">
        <f>I46+H46</f>
        <v>0</v>
      </c>
      <c r="K46" s="68">
        <f t="shared" si="0"/>
        <v>0</v>
      </c>
    </row>
    <row r="47" spans="1:11" s="27" customFormat="1" ht="29.25" customHeight="1">
      <c r="A47" s="98" t="s">
        <v>70</v>
      </c>
      <c r="B47" s="80" t="s">
        <v>69</v>
      </c>
      <c r="C47" s="81"/>
      <c r="D47" s="88"/>
      <c r="E47" s="88"/>
      <c r="F47" s="88"/>
      <c r="G47" s="82">
        <f>G49+G62+G78+G81+G59+G75</f>
        <v>22532783.25</v>
      </c>
      <c r="H47" s="82">
        <f>H49+H62+H78+H81+H59+H75</f>
        <v>22343426.699999996</v>
      </c>
      <c r="I47" s="82">
        <f>I49+I62+I78+I81+I59+I75</f>
        <v>189356.55000000112</v>
      </c>
      <c r="J47" s="82">
        <f>J49+J62+J78+J81+J59+J75</f>
        <v>22532783.249999996</v>
      </c>
      <c r="K47" s="68">
        <f t="shared" si="0"/>
        <v>0</v>
      </c>
    </row>
    <row r="48" spans="1:11" s="27" customFormat="1" ht="12.75">
      <c r="A48" s="83" t="s">
        <v>39</v>
      </c>
      <c r="B48" s="80" t="s">
        <v>69</v>
      </c>
      <c r="C48" s="81" t="s">
        <v>38</v>
      </c>
      <c r="D48" s="81"/>
      <c r="E48" s="88"/>
      <c r="F48" s="81"/>
      <c r="G48" s="82"/>
      <c r="H48" s="82"/>
      <c r="I48" s="82"/>
      <c r="J48" s="91">
        <f>I48+H48</f>
        <v>0</v>
      </c>
      <c r="K48" s="68">
        <f t="shared" si="0"/>
        <v>0</v>
      </c>
    </row>
    <row r="49" spans="1:11" s="27" customFormat="1" ht="249" customHeight="1">
      <c r="A49" s="85" t="s">
        <v>72</v>
      </c>
      <c r="B49" s="80" t="s">
        <v>69</v>
      </c>
      <c r="C49" s="81" t="s">
        <v>38</v>
      </c>
      <c r="D49" s="81" t="s">
        <v>71</v>
      </c>
      <c r="E49" s="81"/>
      <c r="F49" s="81"/>
      <c r="G49" s="82">
        <f>SUM(G50:G58)</f>
        <v>3414268.84</v>
      </c>
      <c r="H49" s="82">
        <f>SUM(H50:H58)</f>
        <v>3354872.7699999996</v>
      </c>
      <c r="I49" s="82">
        <f>SUM(I50:I58)</f>
        <v>59396.070000000065</v>
      </c>
      <c r="J49" s="84">
        <f>I49+H49</f>
        <v>3414268.84</v>
      </c>
      <c r="K49" s="68">
        <f t="shared" si="0"/>
        <v>0</v>
      </c>
    </row>
    <row r="50" spans="1:11" ht="12.75" customHeight="1">
      <c r="A50" s="86" t="s">
        <v>50</v>
      </c>
      <c r="B50" s="99" t="s">
        <v>69</v>
      </c>
      <c r="C50" s="88" t="s">
        <v>38</v>
      </c>
      <c r="D50" s="88" t="s">
        <v>71</v>
      </c>
      <c r="E50" s="88" t="s">
        <v>41</v>
      </c>
      <c r="F50" s="88" t="s">
        <v>42</v>
      </c>
      <c r="G50" s="89">
        <v>2461345</v>
      </c>
      <c r="H50" s="89">
        <v>2461282.98</v>
      </c>
      <c r="I50" s="89">
        <f aca="true" t="shared" si="4" ref="I50:I58">G50-H50</f>
        <v>62.02000000001863</v>
      </c>
      <c r="J50" s="91">
        <f aca="true" t="shared" si="5" ref="J50:J58">I50+H50</f>
        <v>2461345</v>
      </c>
      <c r="K50" s="68">
        <f t="shared" si="0"/>
        <v>0</v>
      </c>
    </row>
    <row r="51" spans="1:11" ht="12.75" customHeight="1">
      <c r="A51" s="86" t="s">
        <v>50</v>
      </c>
      <c r="B51" s="99" t="s">
        <v>69</v>
      </c>
      <c r="C51" s="88" t="s">
        <v>38</v>
      </c>
      <c r="D51" s="88" t="s">
        <v>71</v>
      </c>
      <c r="E51" s="88" t="s">
        <v>41</v>
      </c>
      <c r="F51" s="88" t="s">
        <v>136</v>
      </c>
      <c r="G51" s="89">
        <v>60000</v>
      </c>
      <c r="H51" s="89">
        <v>16740</v>
      </c>
      <c r="I51" s="89">
        <f>G51-H51</f>
        <v>43260</v>
      </c>
      <c r="J51" s="91">
        <v>60000</v>
      </c>
      <c r="K51" s="68"/>
    </row>
    <row r="52" spans="1:11" ht="12.75" customHeight="1">
      <c r="A52" s="86" t="s">
        <v>59</v>
      </c>
      <c r="B52" s="99" t="s">
        <v>69</v>
      </c>
      <c r="C52" s="88" t="s">
        <v>38</v>
      </c>
      <c r="D52" s="88" t="s">
        <v>71</v>
      </c>
      <c r="E52" s="88" t="s">
        <v>57</v>
      </c>
      <c r="F52" s="88" t="s">
        <v>58</v>
      </c>
      <c r="G52" s="89">
        <v>1000</v>
      </c>
      <c r="H52" s="89"/>
      <c r="I52" s="89">
        <f t="shared" si="4"/>
        <v>1000</v>
      </c>
      <c r="J52" s="91">
        <f t="shared" si="5"/>
        <v>1000</v>
      </c>
      <c r="K52" s="68">
        <f t="shared" si="0"/>
        <v>0</v>
      </c>
    </row>
    <row r="53" spans="1:11" ht="12.75" customHeight="1">
      <c r="A53" s="86" t="s">
        <v>59</v>
      </c>
      <c r="B53" s="99" t="s">
        <v>69</v>
      </c>
      <c r="C53" s="88" t="s">
        <v>38</v>
      </c>
      <c r="D53" s="88" t="s">
        <v>71</v>
      </c>
      <c r="E53" s="88" t="s">
        <v>57</v>
      </c>
      <c r="F53" s="88" t="s">
        <v>140</v>
      </c>
      <c r="G53" s="89">
        <v>3000</v>
      </c>
      <c r="H53" s="89"/>
      <c r="I53" s="89">
        <f>G53-H53</f>
        <v>3000</v>
      </c>
      <c r="J53" s="91">
        <f>I53+H53</f>
        <v>3000</v>
      </c>
      <c r="K53" s="68"/>
    </row>
    <row r="54" spans="1:11" ht="12.75" customHeight="1">
      <c r="A54" s="86" t="s">
        <v>51</v>
      </c>
      <c r="B54" s="99" t="s">
        <v>69</v>
      </c>
      <c r="C54" s="88" t="s">
        <v>38</v>
      </c>
      <c r="D54" s="88" t="s">
        <v>71</v>
      </c>
      <c r="E54" s="88" t="s">
        <v>43</v>
      </c>
      <c r="F54" s="88" t="s">
        <v>44</v>
      </c>
      <c r="G54" s="89">
        <v>780321</v>
      </c>
      <c r="H54" s="89">
        <v>768246.95</v>
      </c>
      <c r="I54" s="89">
        <f t="shared" si="4"/>
        <v>12074.050000000047</v>
      </c>
      <c r="J54" s="91">
        <f t="shared" si="5"/>
        <v>780321</v>
      </c>
      <c r="K54" s="68">
        <f t="shared" si="0"/>
        <v>0</v>
      </c>
    </row>
    <row r="55" spans="1:11" ht="12.75" customHeight="1">
      <c r="A55" s="86" t="s">
        <v>3</v>
      </c>
      <c r="B55" s="99" t="s">
        <v>69</v>
      </c>
      <c r="C55" s="88" t="s">
        <v>38</v>
      </c>
      <c r="D55" s="88" t="s">
        <v>71</v>
      </c>
      <c r="E55" s="88" t="s">
        <v>45</v>
      </c>
      <c r="F55" s="88" t="s">
        <v>47</v>
      </c>
      <c r="G55" s="89">
        <v>22144</v>
      </c>
      <c r="H55" s="89">
        <v>22144</v>
      </c>
      <c r="I55" s="89">
        <f t="shared" si="4"/>
        <v>0</v>
      </c>
      <c r="J55" s="91">
        <f t="shared" si="5"/>
        <v>22144</v>
      </c>
      <c r="K55" s="68"/>
    </row>
    <row r="56" spans="1:11" ht="12.75" customHeight="1">
      <c r="A56" s="86" t="s">
        <v>1</v>
      </c>
      <c r="B56" s="99" t="s">
        <v>69</v>
      </c>
      <c r="C56" s="88" t="s">
        <v>38</v>
      </c>
      <c r="D56" s="88" t="s">
        <v>71</v>
      </c>
      <c r="E56" s="88" t="s">
        <v>45</v>
      </c>
      <c r="F56" s="88" t="s">
        <v>48</v>
      </c>
      <c r="G56" s="89">
        <v>51458.84</v>
      </c>
      <c r="H56" s="89">
        <v>51458.84</v>
      </c>
      <c r="I56" s="89">
        <f t="shared" si="4"/>
        <v>0</v>
      </c>
      <c r="J56" s="91">
        <f t="shared" si="5"/>
        <v>51458.84</v>
      </c>
      <c r="K56" s="68">
        <f t="shared" si="0"/>
        <v>0</v>
      </c>
    </row>
    <row r="57" spans="1:11" ht="25.5">
      <c r="A57" s="86" t="s">
        <v>2</v>
      </c>
      <c r="B57" s="99" t="s">
        <v>69</v>
      </c>
      <c r="C57" s="88" t="s">
        <v>38</v>
      </c>
      <c r="D57" s="88" t="s">
        <v>71</v>
      </c>
      <c r="E57" s="88" t="s">
        <v>45</v>
      </c>
      <c r="F57" s="88" t="s">
        <v>73</v>
      </c>
      <c r="G57" s="89"/>
      <c r="H57" s="89"/>
      <c r="I57" s="89">
        <f t="shared" si="4"/>
        <v>0</v>
      </c>
      <c r="J57" s="91">
        <f t="shared" si="5"/>
        <v>0</v>
      </c>
      <c r="K57" s="68">
        <f t="shared" si="0"/>
        <v>0</v>
      </c>
    </row>
    <row r="58" spans="1:11" ht="25.5">
      <c r="A58" s="86" t="s">
        <v>52</v>
      </c>
      <c r="B58" s="99" t="s">
        <v>69</v>
      </c>
      <c r="C58" s="88" t="s">
        <v>38</v>
      </c>
      <c r="D58" s="88" t="s">
        <v>71</v>
      </c>
      <c r="E58" s="88" t="s">
        <v>45</v>
      </c>
      <c r="F58" s="88" t="s">
        <v>141</v>
      </c>
      <c r="G58" s="89">
        <v>35000</v>
      </c>
      <c r="H58" s="89">
        <v>35000</v>
      </c>
      <c r="I58" s="89">
        <f t="shared" si="4"/>
        <v>0</v>
      </c>
      <c r="J58" s="91">
        <f t="shared" si="5"/>
        <v>35000</v>
      </c>
      <c r="K58" s="68">
        <f t="shared" si="0"/>
        <v>0</v>
      </c>
    </row>
    <row r="59" spans="1:11" ht="83.25" customHeight="1" hidden="1">
      <c r="A59" s="100" t="s">
        <v>116</v>
      </c>
      <c r="B59" s="101" t="s">
        <v>69</v>
      </c>
      <c r="C59" s="81" t="s">
        <v>38</v>
      </c>
      <c r="D59" s="81" t="s">
        <v>117</v>
      </c>
      <c r="E59" s="88"/>
      <c r="F59" s="88"/>
      <c r="G59" s="82">
        <f>G60+G61</f>
        <v>0</v>
      </c>
      <c r="H59" s="82">
        <f>H60+H61</f>
        <v>0</v>
      </c>
      <c r="I59" s="82">
        <f>I60+I61</f>
        <v>0</v>
      </c>
      <c r="J59" s="82">
        <f>J60+J61</f>
        <v>0</v>
      </c>
      <c r="K59" s="68"/>
    </row>
    <row r="60" spans="1:11" ht="16.5" customHeight="1" hidden="1">
      <c r="A60" s="86" t="s">
        <v>3</v>
      </c>
      <c r="B60" s="99" t="s">
        <v>69</v>
      </c>
      <c r="C60" s="88" t="s">
        <v>38</v>
      </c>
      <c r="D60" s="88" t="s">
        <v>117</v>
      </c>
      <c r="E60" s="88" t="s">
        <v>115</v>
      </c>
      <c r="F60" s="88" t="s">
        <v>47</v>
      </c>
      <c r="G60" s="89">
        <v>0</v>
      </c>
      <c r="H60" s="89">
        <v>0</v>
      </c>
      <c r="I60" s="90">
        <v>0</v>
      </c>
      <c r="J60" s="91">
        <f>I60+H60</f>
        <v>0</v>
      </c>
      <c r="K60" s="68"/>
    </row>
    <row r="61" spans="1:11" ht="25.5" hidden="1">
      <c r="A61" s="86" t="s">
        <v>52</v>
      </c>
      <c r="B61" s="99" t="s">
        <v>69</v>
      </c>
      <c r="C61" s="88" t="s">
        <v>38</v>
      </c>
      <c r="D61" s="88" t="s">
        <v>117</v>
      </c>
      <c r="E61" s="88" t="s">
        <v>45</v>
      </c>
      <c r="F61" s="88" t="s">
        <v>49</v>
      </c>
      <c r="G61" s="89">
        <v>0</v>
      </c>
      <c r="H61" s="89">
        <v>0</v>
      </c>
      <c r="I61" s="90">
        <v>0</v>
      </c>
      <c r="J61" s="91">
        <f>I61+H61</f>
        <v>0</v>
      </c>
      <c r="K61" s="68"/>
    </row>
    <row r="62" spans="1:11" s="27" customFormat="1" ht="202.5" customHeight="1">
      <c r="A62" s="85" t="s">
        <v>75</v>
      </c>
      <c r="B62" s="80" t="s">
        <v>69</v>
      </c>
      <c r="C62" s="81" t="s">
        <v>38</v>
      </c>
      <c r="D62" s="81" t="s">
        <v>74</v>
      </c>
      <c r="E62" s="81"/>
      <c r="F62" s="81"/>
      <c r="G62" s="82">
        <f>SUM(G63:G74)</f>
        <v>16720180.01</v>
      </c>
      <c r="H62" s="82">
        <f>SUM(H63:H74)</f>
        <v>16619437.819999997</v>
      </c>
      <c r="I62" s="82">
        <f>SUM(I63:I74)</f>
        <v>100742.19000000104</v>
      </c>
      <c r="J62" s="84">
        <f aca="true" t="shared" si="6" ref="J62:J74">I62+H62</f>
        <v>16720180.009999998</v>
      </c>
      <c r="K62" s="68">
        <f t="shared" si="0"/>
        <v>0</v>
      </c>
    </row>
    <row r="63" spans="1:11" ht="12.75" customHeight="1">
      <c r="A63" s="86" t="s">
        <v>50</v>
      </c>
      <c r="B63" s="87" t="s">
        <v>69</v>
      </c>
      <c r="C63" s="88" t="s">
        <v>38</v>
      </c>
      <c r="D63" s="88" t="s">
        <v>74</v>
      </c>
      <c r="E63" s="88" t="s">
        <v>41</v>
      </c>
      <c r="F63" s="88" t="s">
        <v>42</v>
      </c>
      <c r="G63" s="89">
        <v>12078000</v>
      </c>
      <c r="H63" s="89">
        <v>12072423.12</v>
      </c>
      <c r="I63" s="90">
        <f>G63-H63</f>
        <v>5576.88000000082</v>
      </c>
      <c r="J63" s="91">
        <f t="shared" si="6"/>
        <v>12078000</v>
      </c>
      <c r="K63" s="68">
        <f t="shared" si="0"/>
        <v>0</v>
      </c>
    </row>
    <row r="64" spans="1:11" ht="12.75" customHeight="1">
      <c r="A64" s="86" t="s">
        <v>50</v>
      </c>
      <c r="B64" s="87" t="s">
        <v>69</v>
      </c>
      <c r="C64" s="88" t="s">
        <v>38</v>
      </c>
      <c r="D64" s="88" t="s">
        <v>74</v>
      </c>
      <c r="E64" s="88" t="s">
        <v>41</v>
      </c>
      <c r="F64" s="88" t="s">
        <v>136</v>
      </c>
      <c r="G64" s="89">
        <v>30000</v>
      </c>
      <c r="H64" s="89">
        <v>24358.11</v>
      </c>
      <c r="I64" s="90">
        <f>G64-H64</f>
        <v>5641.889999999999</v>
      </c>
      <c r="J64" s="91">
        <f>I64+H64</f>
        <v>30000</v>
      </c>
      <c r="K64" s="68"/>
    </row>
    <row r="65" spans="1:11" ht="12.75" customHeight="1">
      <c r="A65" s="86" t="s">
        <v>59</v>
      </c>
      <c r="B65" s="87" t="s">
        <v>69</v>
      </c>
      <c r="C65" s="88" t="s">
        <v>38</v>
      </c>
      <c r="D65" s="88" t="s">
        <v>74</v>
      </c>
      <c r="E65" s="88" t="s">
        <v>57</v>
      </c>
      <c r="F65" s="88" t="s">
        <v>140</v>
      </c>
      <c r="G65" s="89">
        <v>141229.05</v>
      </c>
      <c r="H65" s="89">
        <v>62361.62</v>
      </c>
      <c r="I65" s="90">
        <f aca="true" t="shared" si="7" ref="I65:I74">G65-H65</f>
        <v>78867.43</v>
      </c>
      <c r="J65" s="91">
        <f t="shared" si="6"/>
        <v>141229.05</v>
      </c>
      <c r="K65" s="68">
        <f t="shared" si="0"/>
        <v>0</v>
      </c>
    </row>
    <row r="66" spans="1:11" ht="12.75" customHeight="1">
      <c r="A66" s="86"/>
      <c r="B66" s="87" t="s">
        <v>69</v>
      </c>
      <c r="C66" s="88" t="s">
        <v>38</v>
      </c>
      <c r="D66" s="88" t="s">
        <v>74</v>
      </c>
      <c r="E66" s="88" t="s">
        <v>57</v>
      </c>
      <c r="F66" s="88" t="s">
        <v>48</v>
      </c>
      <c r="G66" s="89">
        <v>2387</v>
      </c>
      <c r="H66" s="89">
        <v>2387</v>
      </c>
      <c r="I66" s="90"/>
      <c r="J66" s="91"/>
      <c r="K66" s="68"/>
    </row>
    <row r="67" spans="1:11" ht="12.75" customHeight="1">
      <c r="A67" s="86" t="s">
        <v>51</v>
      </c>
      <c r="B67" s="87" t="s">
        <v>69</v>
      </c>
      <c r="C67" s="88" t="s">
        <v>38</v>
      </c>
      <c r="D67" s="88" t="s">
        <v>74</v>
      </c>
      <c r="E67" s="88" t="s">
        <v>43</v>
      </c>
      <c r="F67" s="88" t="s">
        <v>44</v>
      </c>
      <c r="G67" s="89">
        <v>3628656</v>
      </c>
      <c r="H67" s="89">
        <v>3618000.01</v>
      </c>
      <c r="I67" s="90">
        <f t="shared" si="7"/>
        <v>10655.990000000224</v>
      </c>
      <c r="J67" s="91">
        <f t="shared" si="6"/>
        <v>3628656</v>
      </c>
      <c r="K67" s="68">
        <f t="shared" si="0"/>
        <v>0</v>
      </c>
    </row>
    <row r="68" spans="1:11" ht="12.75" customHeight="1">
      <c r="A68" s="86" t="s">
        <v>0</v>
      </c>
      <c r="B68" s="87" t="s">
        <v>69</v>
      </c>
      <c r="C68" s="88" t="s">
        <v>38</v>
      </c>
      <c r="D68" s="88" t="s">
        <v>74</v>
      </c>
      <c r="E68" s="88" t="s">
        <v>45</v>
      </c>
      <c r="F68" s="88" t="s">
        <v>46</v>
      </c>
      <c r="G68" s="89">
        <v>112600</v>
      </c>
      <c r="H68" s="89">
        <v>112600</v>
      </c>
      <c r="I68" s="90">
        <f t="shared" si="7"/>
        <v>0</v>
      </c>
      <c r="J68" s="91">
        <f t="shared" si="6"/>
        <v>112600</v>
      </c>
      <c r="K68" s="68">
        <f t="shared" si="0"/>
        <v>0</v>
      </c>
    </row>
    <row r="69" spans="1:11" ht="12.75" customHeight="1">
      <c r="A69" s="86" t="s">
        <v>3</v>
      </c>
      <c r="B69" s="87" t="s">
        <v>69</v>
      </c>
      <c r="C69" s="88" t="s">
        <v>38</v>
      </c>
      <c r="D69" s="88" t="s">
        <v>74</v>
      </c>
      <c r="E69" s="88" t="s">
        <v>45</v>
      </c>
      <c r="F69" s="88" t="s">
        <v>47</v>
      </c>
      <c r="G69" s="89">
        <v>20000</v>
      </c>
      <c r="H69" s="89">
        <v>20000</v>
      </c>
      <c r="I69" s="90">
        <f t="shared" si="7"/>
        <v>0</v>
      </c>
      <c r="J69" s="91">
        <f t="shared" si="6"/>
        <v>20000</v>
      </c>
      <c r="K69" s="68">
        <f t="shared" si="0"/>
        <v>0</v>
      </c>
    </row>
    <row r="70" spans="1:11" ht="12.75" customHeight="1">
      <c r="A70" s="86" t="s">
        <v>1</v>
      </c>
      <c r="B70" s="87" t="s">
        <v>69</v>
      </c>
      <c r="C70" s="88" t="s">
        <v>38</v>
      </c>
      <c r="D70" s="88" t="s">
        <v>74</v>
      </c>
      <c r="E70" s="88" t="s">
        <v>45</v>
      </c>
      <c r="F70" s="88" t="s">
        <v>48</v>
      </c>
      <c r="G70" s="89">
        <v>135207.25</v>
      </c>
      <c r="H70" s="89">
        <v>135207.25</v>
      </c>
      <c r="I70" s="90">
        <f t="shared" si="7"/>
        <v>0</v>
      </c>
      <c r="J70" s="91">
        <f t="shared" si="6"/>
        <v>135207.25</v>
      </c>
      <c r="K70" s="68">
        <f t="shared" si="0"/>
        <v>0</v>
      </c>
    </row>
    <row r="71" spans="1:11" ht="12.75" customHeight="1">
      <c r="A71" s="86" t="s">
        <v>76</v>
      </c>
      <c r="B71" s="87" t="s">
        <v>69</v>
      </c>
      <c r="C71" s="88" t="s">
        <v>38</v>
      </c>
      <c r="D71" s="88" t="s">
        <v>74</v>
      </c>
      <c r="E71" s="88" t="s">
        <v>45</v>
      </c>
      <c r="F71" s="88" t="s">
        <v>125</v>
      </c>
      <c r="G71" s="89">
        <v>521491.17</v>
      </c>
      <c r="H71" s="89">
        <v>521491.17</v>
      </c>
      <c r="I71" s="90">
        <f t="shared" si="7"/>
        <v>0</v>
      </c>
      <c r="J71" s="91">
        <f t="shared" si="6"/>
        <v>521491.17</v>
      </c>
      <c r="K71" s="68">
        <f t="shared" si="0"/>
        <v>0</v>
      </c>
    </row>
    <row r="72" spans="1:11" ht="25.5">
      <c r="A72" s="86" t="s">
        <v>2</v>
      </c>
      <c r="B72" s="87" t="s">
        <v>69</v>
      </c>
      <c r="C72" s="88" t="s">
        <v>38</v>
      </c>
      <c r="D72" s="88" t="s">
        <v>74</v>
      </c>
      <c r="E72" s="88" t="s">
        <v>45</v>
      </c>
      <c r="F72" s="88" t="s">
        <v>73</v>
      </c>
      <c r="G72" s="89"/>
      <c r="H72" s="89"/>
      <c r="I72" s="90">
        <f t="shared" si="7"/>
        <v>0</v>
      </c>
      <c r="J72" s="91">
        <f t="shared" si="6"/>
        <v>0</v>
      </c>
      <c r="K72" s="68">
        <f t="shared" si="0"/>
        <v>0</v>
      </c>
    </row>
    <row r="73" spans="1:11" ht="25.5">
      <c r="A73" s="86" t="s">
        <v>52</v>
      </c>
      <c r="B73" s="87" t="s">
        <v>69</v>
      </c>
      <c r="C73" s="88" t="s">
        <v>38</v>
      </c>
      <c r="D73" s="88" t="s">
        <v>74</v>
      </c>
      <c r="E73" s="88" t="s">
        <v>45</v>
      </c>
      <c r="F73" s="88" t="s">
        <v>141</v>
      </c>
      <c r="G73" s="89">
        <v>39609.54</v>
      </c>
      <c r="H73" s="89">
        <v>39609.54</v>
      </c>
      <c r="I73" s="90">
        <f t="shared" si="7"/>
        <v>0</v>
      </c>
      <c r="J73" s="91">
        <f t="shared" si="6"/>
        <v>39609.54</v>
      </c>
      <c r="K73" s="68">
        <f t="shared" si="0"/>
        <v>0</v>
      </c>
    </row>
    <row r="74" spans="1:11" s="27" customFormat="1" ht="12.75">
      <c r="A74" s="86" t="s">
        <v>76</v>
      </c>
      <c r="B74" s="87" t="s">
        <v>69</v>
      </c>
      <c r="C74" s="88" t="s">
        <v>38</v>
      </c>
      <c r="D74" s="88" t="s">
        <v>74</v>
      </c>
      <c r="E74" s="88" t="s">
        <v>98</v>
      </c>
      <c r="F74" s="88" t="s">
        <v>127</v>
      </c>
      <c r="G74" s="89">
        <v>11000</v>
      </c>
      <c r="H74" s="89">
        <v>11000</v>
      </c>
      <c r="I74" s="90">
        <f t="shared" si="7"/>
        <v>0</v>
      </c>
      <c r="J74" s="91">
        <f t="shared" si="6"/>
        <v>11000</v>
      </c>
      <c r="K74" s="68">
        <f t="shared" si="0"/>
        <v>0</v>
      </c>
    </row>
    <row r="75" spans="1:11" s="27" customFormat="1" ht="123.75" customHeight="1">
      <c r="A75" s="102" t="s">
        <v>120</v>
      </c>
      <c r="B75" s="87"/>
      <c r="C75" s="88"/>
      <c r="D75" s="88"/>
      <c r="E75" s="88"/>
      <c r="F75" s="88"/>
      <c r="G75" s="82">
        <f>G76</f>
        <v>0</v>
      </c>
      <c r="H75" s="82">
        <f>H76</f>
        <v>0</v>
      </c>
      <c r="I75" s="82">
        <f>I76</f>
        <v>0</v>
      </c>
      <c r="J75" s="82">
        <f>J76</f>
        <v>0</v>
      </c>
      <c r="K75" s="68"/>
    </row>
    <row r="76" spans="1:11" s="27" customFormat="1" ht="25.5">
      <c r="A76" s="86" t="s">
        <v>2</v>
      </c>
      <c r="B76" s="87" t="s">
        <v>32</v>
      </c>
      <c r="C76" s="88" t="s">
        <v>38</v>
      </c>
      <c r="D76" s="88" t="s">
        <v>121</v>
      </c>
      <c r="E76" s="88" t="s">
        <v>45</v>
      </c>
      <c r="F76" s="88" t="s">
        <v>73</v>
      </c>
      <c r="G76" s="89"/>
      <c r="H76" s="89"/>
      <c r="I76" s="90"/>
      <c r="J76" s="91">
        <f>H76</f>
        <v>0</v>
      </c>
      <c r="K76" s="68"/>
    </row>
    <row r="77" spans="1:11" s="27" customFormat="1" ht="12.75">
      <c r="A77" s="103" t="s">
        <v>103</v>
      </c>
      <c r="B77" s="104">
        <v>10</v>
      </c>
      <c r="C77" s="81" t="s">
        <v>102</v>
      </c>
      <c r="D77" s="103"/>
      <c r="E77" s="103"/>
      <c r="F77" s="103"/>
      <c r="G77" s="103"/>
      <c r="H77" s="103"/>
      <c r="I77" s="105"/>
      <c r="J77" s="106"/>
      <c r="K77" s="68">
        <f t="shared" si="0"/>
        <v>0</v>
      </c>
    </row>
    <row r="78" spans="1:11" ht="121.5" customHeight="1">
      <c r="A78" s="107" t="s">
        <v>131</v>
      </c>
      <c r="B78" s="108">
        <v>10</v>
      </c>
      <c r="C78" s="81" t="s">
        <v>102</v>
      </c>
      <c r="D78" s="81" t="s">
        <v>129</v>
      </c>
      <c r="E78" s="109"/>
      <c r="F78" s="109"/>
      <c r="G78" s="110">
        <f>SUM(G79)</f>
        <v>508334.4</v>
      </c>
      <c r="H78" s="110">
        <f>SUM(H79)</f>
        <v>508334.4</v>
      </c>
      <c r="I78" s="110">
        <f>SUM(I79)</f>
        <v>0</v>
      </c>
      <c r="J78" s="110">
        <f>I78+H78</f>
        <v>508334.4</v>
      </c>
      <c r="K78" s="68">
        <f t="shared" si="0"/>
        <v>0</v>
      </c>
    </row>
    <row r="79" spans="1:11" ht="25.5">
      <c r="A79" s="86" t="s">
        <v>52</v>
      </c>
      <c r="B79" s="111">
        <v>10</v>
      </c>
      <c r="C79" s="88" t="s">
        <v>102</v>
      </c>
      <c r="D79" s="88" t="s">
        <v>129</v>
      </c>
      <c r="E79" s="111">
        <v>244</v>
      </c>
      <c r="F79" s="111">
        <v>342000</v>
      </c>
      <c r="G79" s="112">
        <v>508334.4</v>
      </c>
      <c r="H79" s="112">
        <v>508334.4</v>
      </c>
      <c r="I79" s="90">
        <v>0</v>
      </c>
      <c r="J79" s="90">
        <f>I79+H79</f>
        <v>508334.4</v>
      </c>
      <c r="K79" s="68">
        <f t="shared" si="0"/>
        <v>0</v>
      </c>
    </row>
    <row r="80" spans="1:11" s="27" customFormat="1" ht="12.75">
      <c r="A80" s="103" t="s">
        <v>104</v>
      </c>
      <c r="B80" s="104">
        <v>10</v>
      </c>
      <c r="C80" s="81" t="s">
        <v>78</v>
      </c>
      <c r="D80" s="103"/>
      <c r="E80" s="104"/>
      <c r="F80" s="104"/>
      <c r="G80" s="113"/>
      <c r="H80" s="113"/>
      <c r="I80" s="105"/>
      <c r="J80" s="105"/>
      <c r="K80" s="69">
        <f t="shared" si="0"/>
        <v>0</v>
      </c>
    </row>
    <row r="81" spans="1:11" ht="138.75" customHeight="1">
      <c r="A81" s="114" t="s">
        <v>79</v>
      </c>
      <c r="B81" s="108">
        <v>10</v>
      </c>
      <c r="C81" s="81" t="s">
        <v>78</v>
      </c>
      <c r="D81" s="81" t="s">
        <v>77</v>
      </c>
      <c r="E81" s="106"/>
      <c r="F81" s="106"/>
      <c r="G81" s="105">
        <f>SUM(G82:G85)</f>
        <v>1890000</v>
      </c>
      <c r="H81" s="105">
        <f>SUM(H82:H85)</f>
        <v>1860781.71</v>
      </c>
      <c r="I81" s="105">
        <f>SUM(I82:I85)</f>
        <v>29218.29</v>
      </c>
      <c r="J81" s="105">
        <f>I81+H81</f>
        <v>1890000</v>
      </c>
      <c r="K81" s="68">
        <f t="shared" si="0"/>
        <v>0</v>
      </c>
    </row>
    <row r="82" spans="1:11" ht="12.75">
      <c r="A82" s="86" t="s">
        <v>50</v>
      </c>
      <c r="B82" s="111">
        <v>10</v>
      </c>
      <c r="C82" s="88" t="s">
        <v>78</v>
      </c>
      <c r="D82" s="88" t="s">
        <v>77</v>
      </c>
      <c r="E82" s="111">
        <v>111</v>
      </c>
      <c r="F82" s="111">
        <v>211000</v>
      </c>
      <c r="G82" s="112">
        <v>0</v>
      </c>
      <c r="H82" s="112">
        <v>0</v>
      </c>
      <c r="I82" s="90">
        <v>0</v>
      </c>
      <c r="J82" s="90">
        <f>I82+H82</f>
        <v>0</v>
      </c>
      <c r="K82" s="68">
        <f t="shared" si="0"/>
        <v>0</v>
      </c>
    </row>
    <row r="83" spans="1:11" ht="12.75">
      <c r="A83" s="86" t="s">
        <v>51</v>
      </c>
      <c r="B83" s="111">
        <v>10</v>
      </c>
      <c r="C83" s="88" t="s">
        <v>78</v>
      </c>
      <c r="D83" s="88" t="s">
        <v>77</v>
      </c>
      <c r="E83" s="111">
        <v>119</v>
      </c>
      <c r="F83" s="111">
        <v>213000</v>
      </c>
      <c r="G83" s="112">
        <v>0</v>
      </c>
      <c r="H83" s="112">
        <v>0</v>
      </c>
      <c r="I83" s="90">
        <v>0</v>
      </c>
      <c r="J83" s="90">
        <f>I83+H83</f>
        <v>0</v>
      </c>
      <c r="K83" s="68">
        <f t="shared" si="0"/>
        <v>0</v>
      </c>
    </row>
    <row r="84" spans="1:11" ht="25.5">
      <c r="A84" s="48" t="s">
        <v>52</v>
      </c>
      <c r="B84" s="71">
        <v>10</v>
      </c>
      <c r="C84" s="66" t="s">
        <v>78</v>
      </c>
      <c r="D84" s="66" t="s">
        <v>77</v>
      </c>
      <c r="E84" s="71">
        <v>244</v>
      </c>
      <c r="F84" s="71">
        <v>342000</v>
      </c>
      <c r="G84" s="72">
        <v>1800000</v>
      </c>
      <c r="H84" s="72">
        <v>1800000</v>
      </c>
      <c r="I84" s="67">
        <f>G84-H84</f>
        <v>0</v>
      </c>
      <c r="J84" s="67">
        <f>I84+H84</f>
        <v>1800000</v>
      </c>
      <c r="K84" s="68">
        <f t="shared" si="0"/>
        <v>0</v>
      </c>
    </row>
    <row r="85" spans="1:11" ht="12.75">
      <c r="A85" s="70" t="s">
        <v>105</v>
      </c>
      <c r="B85" s="71">
        <v>10</v>
      </c>
      <c r="C85" s="66" t="s">
        <v>78</v>
      </c>
      <c r="D85" s="66" t="s">
        <v>77</v>
      </c>
      <c r="E85" s="71">
        <v>321</v>
      </c>
      <c r="F85" s="71">
        <v>262000</v>
      </c>
      <c r="G85" s="72">
        <v>90000</v>
      </c>
      <c r="H85" s="72">
        <v>60781.71</v>
      </c>
      <c r="I85" s="67">
        <f>G85-H85</f>
        <v>29218.29</v>
      </c>
      <c r="J85" s="67">
        <f>I85+H85</f>
        <v>90000</v>
      </c>
      <c r="K85" s="68">
        <f t="shared" si="0"/>
        <v>0</v>
      </c>
    </row>
    <row r="86" spans="1:12" s="30" customFormat="1" ht="15">
      <c r="A86" s="75"/>
      <c r="B86" s="76"/>
      <c r="C86" s="35"/>
      <c r="D86" s="34"/>
      <c r="E86" s="34"/>
      <c r="F86" s="35"/>
      <c r="G86" s="116">
        <f>G81+G78+G62+G49+G43+G41+G39+G37+G35+G33+G26+G14+G59+G75+G29</f>
        <v>40037725.019999996</v>
      </c>
      <c r="H86" s="116">
        <f>H81+H78+H62+H49+H43+H41+H39+H37+H35+H33+H26+H14+H59+H75+H29</f>
        <v>39698741.58</v>
      </c>
      <c r="I86" s="116">
        <f>I81+I78+I62+I49+I43+I41+I39+I37+I35+I33+I26+I14+I59+I75+I29</f>
        <v>338983.440000001</v>
      </c>
      <c r="J86" s="116">
        <f>J81+J78+J62+J49+J43+J41+J39+J37+J35+J33+J26+J14+J59+J75+J29</f>
        <v>40037725.019999996</v>
      </c>
      <c r="K86" s="77"/>
      <c r="L86" s="73"/>
    </row>
    <row r="87" spans="3:11" s="30" customFormat="1" ht="15">
      <c r="C87" s="28"/>
      <c r="J87" s="32"/>
      <c r="K87" s="78"/>
    </row>
    <row r="88" spans="1:11" s="30" customFormat="1" ht="15">
      <c r="A88" s="74" t="s">
        <v>106</v>
      </c>
      <c r="C88" s="28"/>
      <c r="D88" s="144" t="s">
        <v>80</v>
      </c>
      <c r="E88" s="144"/>
      <c r="G88" s="37"/>
      <c r="H88" s="144" t="s">
        <v>132</v>
      </c>
      <c r="I88" s="144"/>
      <c r="J88" s="38"/>
      <c r="K88" s="78"/>
    </row>
    <row r="89" spans="1:11" s="30" customFormat="1" ht="15">
      <c r="A89" s="74" t="s">
        <v>33</v>
      </c>
      <c r="C89" s="28"/>
      <c r="D89" s="151" t="s">
        <v>34</v>
      </c>
      <c r="E89" s="151"/>
      <c r="G89" s="39"/>
      <c r="H89" s="151" t="s">
        <v>35</v>
      </c>
      <c r="I89" s="151"/>
      <c r="J89" s="40"/>
      <c r="K89" s="36"/>
    </row>
    <row r="90" spans="3:11" s="30" customFormat="1" ht="15">
      <c r="C90" s="28"/>
      <c r="J90" s="32"/>
      <c r="K90" s="36"/>
    </row>
    <row r="91" spans="3:11" s="30" customFormat="1" ht="15">
      <c r="C91" s="28"/>
      <c r="I91" s="41"/>
      <c r="J91" s="32"/>
      <c r="K91" s="36"/>
    </row>
    <row r="92" spans="1:11" s="30" customFormat="1" ht="15">
      <c r="A92" s="74"/>
      <c r="C92" s="28"/>
      <c r="D92" s="144" t="s">
        <v>123</v>
      </c>
      <c r="E92" s="144"/>
      <c r="G92" s="37"/>
      <c r="H92" s="144" t="s">
        <v>124</v>
      </c>
      <c r="I92" s="144"/>
      <c r="J92" s="32"/>
      <c r="K92" s="36"/>
    </row>
    <row r="93" spans="1:11" s="30" customFormat="1" ht="15">
      <c r="A93" s="74"/>
      <c r="C93" s="28"/>
      <c r="D93" s="151" t="s">
        <v>34</v>
      </c>
      <c r="E93" s="151"/>
      <c r="G93" s="39"/>
      <c r="H93" s="151" t="s">
        <v>35</v>
      </c>
      <c r="I93" s="151"/>
      <c r="J93" s="32"/>
      <c r="K93" s="36"/>
    </row>
    <row r="94" spans="3:11" s="30" customFormat="1" ht="15">
      <c r="C94" s="28"/>
      <c r="J94" s="32"/>
      <c r="K94" s="36"/>
    </row>
    <row r="95" spans="3:11" s="30" customFormat="1" ht="15">
      <c r="C95" s="28"/>
      <c r="J95" s="32"/>
      <c r="K95" s="36"/>
    </row>
    <row r="96" spans="1:11" s="30" customFormat="1" ht="15">
      <c r="A96" s="74" t="s">
        <v>36</v>
      </c>
      <c r="C96" s="28"/>
      <c r="D96" s="144" t="s">
        <v>37</v>
      </c>
      <c r="E96" s="144"/>
      <c r="G96" s="37"/>
      <c r="H96" s="144" t="s">
        <v>118</v>
      </c>
      <c r="I96" s="144"/>
      <c r="J96" s="38"/>
      <c r="K96" s="42"/>
    </row>
    <row r="97" spans="3:11" s="30" customFormat="1" ht="15">
      <c r="C97" s="28"/>
      <c r="D97" s="151" t="s">
        <v>34</v>
      </c>
      <c r="E97" s="151"/>
      <c r="G97" s="39"/>
      <c r="H97" s="151" t="s">
        <v>35</v>
      </c>
      <c r="I97" s="151"/>
      <c r="J97" s="40"/>
      <c r="K97" s="43"/>
    </row>
    <row r="98" spans="3:11" s="30" customFormat="1" ht="15">
      <c r="C98" s="28"/>
      <c r="J98" s="32"/>
      <c r="K98" s="36"/>
    </row>
    <row r="99" spans="1:11" s="30" customFormat="1" ht="15">
      <c r="A99" s="30" t="s">
        <v>144</v>
      </c>
      <c r="C99" s="28"/>
      <c r="D99" s="29"/>
      <c r="J99" s="32"/>
      <c r="K99" s="36"/>
    </row>
    <row r="100" spans="3:11" s="30" customFormat="1" ht="15">
      <c r="C100" s="28"/>
      <c r="J100" s="32"/>
      <c r="K100" s="36"/>
    </row>
    <row r="101" spans="3:11" s="30" customFormat="1" ht="15">
      <c r="C101" s="28"/>
      <c r="H101" s="31"/>
      <c r="I101" s="31">
        <f>H86*100/G86</f>
        <v>99.15333990672382</v>
      </c>
      <c r="J101" s="32" t="s">
        <v>99</v>
      </c>
      <c r="K101" s="33"/>
    </row>
  </sheetData>
  <sheetProtection/>
  <mergeCells count="23">
    <mergeCell ref="A5:J5"/>
    <mergeCell ref="D88:E88"/>
    <mergeCell ref="H88:I88"/>
    <mergeCell ref="D89:E89"/>
    <mergeCell ref="H89:I89"/>
    <mergeCell ref="F8:F9"/>
    <mergeCell ref="A6:J6"/>
    <mergeCell ref="D97:E97"/>
    <mergeCell ref="H97:I97"/>
    <mergeCell ref="B8:B9"/>
    <mergeCell ref="C8:C9"/>
    <mergeCell ref="D8:D9"/>
    <mergeCell ref="E8:E9"/>
    <mergeCell ref="J8:J9"/>
    <mergeCell ref="H92:I92"/>
    <mergeCell ref="D93:E93"/>
    <mergeCell ref="D92:E92"/>
    <mergeCell ref="D96:E96"/>
    <mergeCell ref="H96:I96"/>
    <mergeCell ref="G8:G9"/>
    <mergeCell ref="H8:I8"/>
    <mergeCell ref="A8:A9"/>
    <mergeCell ref="H93:I93"/>
  </mergeCells>
  <printOptions/>
  <pageMargins left="0.7480314960629921" right="0.7480314960629921" top="0.984251968503937" bottom="0.984251968503937" header="0.5118110236220472" footer="0.5118110236220472"/>
  <pageSetup fitToWidth="2"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РУО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Рожков Ю.С.</dc:creator>
  <cp:keywords/>
  <dc:description/>
  <cp:lastModifiedBy>Userruo</cp:lastModifiedBy>
  <cp:lastPrinted>2020-01-27T09:03:00Z</cp:lastPrinted>
  <dcterms:created xsi:type="dcterms:W3CDTF">2006-06-20T05:00:27Z</dcterms:created>
  <dcterms:modified xsi:type="dcterms:W3CDTF">2020-10-27T09:53:59Z</dcterms:modified>
  <cp:category/>
  <cp:version/>
  <cp:contentType/>
  <cp:contentStatus/>
</cp:coreProperties>
</file>